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382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<sst xmlns="http://schemas.openxmlformats.org/spreadsheetml/2006/main" count="203" uniqueCount="149">
  <si>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</si>
  <si>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</si>
  <si>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</si>
  <si>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</si>
  <si>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</si>
  <si>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</si>
  <si>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</si>
  <si>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</si>
  <si>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</si>
  <si>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</si>
  <si>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</si>
  <si>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</si>
  <si>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</si>
  <si>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</si>
  <si>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</si>
  <si>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</si>
  <si>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</si>
  <si>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</si>
  <si>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</si>
  <si>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</si>
  <si>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</si>
  <si>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</si>
  <si>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</si>
  <si>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</si>
  <si>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</si>
  <si>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</si>
  <si>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</si>
  <si>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</si>
  <si>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</si>
  <si>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</si>
  <si>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</si>
  <si>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</si>
  <si>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</si>
  <si>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</si>
  <si>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</si>
  <si>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</si>
  <si>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</si>
  <si>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Zhenyuang14, Yunnan</t>
    <phoneticPr fontId="18" type="noConversion"/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</si>
  <si>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</si>
  <si>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</si>
  <si>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</si>
  <si>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</si>
  <si>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</si>
  <si>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</si>
  <si>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</si>
  <si>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</si>
  <si>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</si>
  <si>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</si>
  <si>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</si>
  <si>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</si>
  <si>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</si>
  <si>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</si>
  <si>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</si>
  <si>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</si>
  <si>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</si>
  <si>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</si>
  <si>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</si>
  <si>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</si>
  <si>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</si>
  <si>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</si>
  <si>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</si>
  <si>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</si>
  <si>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</si>
  <si>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</si>
  <si>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</si>
  <si>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</si>
  <si>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</si>
  <si>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</si>
  <si>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</si>
  <si>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</si>
  <si>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</si>
  <si>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</si>
  <si>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</si>
  <si>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</si>
  <si>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</si>
  <si>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</si>
  <si>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</si>
  <si>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</si>
  <si>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</si>
  <si>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</si>
  <si>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</si>
  <si>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</si>
  <si>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</si>
  <si>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</si>
  <si>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</si>
  <si>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</si>
  <si>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</si>
  <si>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</si>
  <si>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</si>
  <si>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</si>
  <si>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</si>
  <si>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</si>
  <si>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</si>
  <si>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</si>
  <si>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</si>
  <si>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</si>
  <si>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</si>
  <si>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</si>
  <si>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</si>
  <si>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</si>
  <si>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</si>
  <si>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</si>
  <si>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</si>
  <si>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</si>
  <si>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</si>
  <si>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</si>
  <si>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14-OTU-01</t>
  </si>
  <si>
    <t>14-OTU-02</t>
  </si>
  <si>
    <t>14-OTU-03</t>
  </si>
  <si>
    <t>14-OTU-04</t>
  </si>
  <si>
    <t>14-OTU-05</t>
  </si>
  <si>
    <t>14-OTU-06</t>
  </si>
  <si>
    <t>14-OTU-07</t>
  </si>
  <si>
    <t>14-OTU-08</t>
  </si>
  <si>
    <t>14-OTU-09</t>
  </si>
  <si>
    <t>14-OTU-10</t>
  </si>
  <si>
    <t>14-OTU-11</t>
  </si>
  <si>
    <t>14-OTU-12</t>
  </si>
  <si>
    <t>14-OTU-13</t>
  </si>
  <si>
    <t>14-OTU-14</t>
  </si>
  <si>
    <t>14-OTU-15</t>
  </si>
  <si>
    <t>14-OTU-16</t>
  </si>
  <si>
    <t>14-OTU-17</t>
  </si>
  <si>
    <t>14-OTU-18</t>
  </si>
  <si>
    <t>14-OTU-19</t>
  </si>
  <si>
    <t>14-OTU-20</t>
  </si>
  <si>
    <t>14-OTU-21</t>
  </si>
  <si>
    <t>14-OTU-22</t>
  </si>
  <si>
    <t>14-OTU-23</t>
  </si>
  <si>
    <t>14-OTU-24</t>
  </si>
  <si>
    <t>14-OTU-25</t>
  </si>
  <si>
    <t>14-OTU-26</t>
  </si>
  <si>
    <t>14-OTU-27</t>
  </si>
  <si>
    <t>14-OTU-28</t>
  </si>
  <si>
    <t>14-OTU-29</t>
  </si>
  <si>
    <t>14-OTU-30</t>
  </si>
  <si>
    <t>14-OTU-31</t>
  </si>
  <si>
    <t>14-OTU-32</t>
  </si>
  <si>
    <t>14-OTU-33</t>
  </si>
  <si>
    <t>14-OTU-34</t>
  </si>
  <si>
    <t>14-OTU-35</t>
  </si>
  <si>
    <t>14-OTU-36</t>
  </si>
  <si>
    <t>14-OTU-37</t>
  </si>
  <si>
    <t>14-OTU-38</t>
  </si>
  <si>
    <t>Jan Yang</t>
    <phoneticPr fontId="18" type="noConversion"/>
  </si>
  <si>
    <t>24° 07' 18.1"</t>
    <phoneticPr fontId="18" type="noConversion"/>
  </si>
  <si>
    <t>101° 31' 32.1"</t>
    <phoneticPr fontId="18" type="noConversion"/>
  </si>
  <si>
    <t>800 m</t>
    <phoneticPr fontId="18" type="noConversion"/>
  </si>
  <si>
    <t>26.10.2008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</si>
</sst>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36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82</v>
      </c>
      <c r="B1" s="238" t="s">
        <v>78</v>
      </c>
      <c r="C1" s="234" t="s">
        <v>79</v>
      </c>
      <c r="D1" s="235"/>
      <c r="E1" s="228" t="s">
        <v>80</v>
      </c>
      <c r="F1" s="229"/>
      <c r="G1" s="228" t="s">
        <v>81</v>
      </c>
      <c r="H1" s="229"/>
      <c r="I1" s="178" t="s">
        <v>7</v>
      </c>
      <c r="J1" s="232"/>
      <c r="K1" s="178" t="s">
        <v>8</v>
      </c>
      <c r="L1" s="179"/>
      <c r="M1" s="174"/>
      <c r="N1" s="192" t="s">
        <v>4</v>
      </c>
      <c r="O1" s="192"/>
      <c r="P1" s="129">
        <v>1</v>
      </c>
      <c r="Q1" s="124"/>
      <c r="R1" s="125"/>
      <c r="S1" s="194" t="s">
        <v>6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5</v>
      </c>
      <c r="O2" s="193"/>
      <c r="P2" s="126" t="s">
        <v>3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144</v>
      </c>
      <c r="B3" s="159" t="s">
        <v>37</v>
      </c>
      <c r="C3" s="182" t="s">
        <v>145</v>
      </c>
      <c r="D3" s="183"/>
      <c r="E3" s="182" t="s">
        <v>146</v>
      </c>
      <c r="F3" s="183"/>
      <c r="G3" s="241" t="s">
        <v>147</v>
      </c>
      <c r="H3" s="242"/>
      <c r="I3" s="243" t="s">
        <v>148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98</v>
      </c>
      <c r="B5" s="203" t="s">
        <v>97</v>
      </c>
      <c r="C5" s="207" t="s">
        <v>20</v>
      </c>
      <c r="D5" s="208"/>
      <c r="E5" s="209" t="s">
        <v>14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15</v>
      </c>
      <c r="P5" s="215"/>
      <c r="Q5" s="215"/>
      <c r="R5" s="215"/>
      <c r="S5" s="215"/>
      <c r="T5" s="215"/>
      <c r="U5" s="215"/>
      <c r="V5" s="215"/>
      <c r="W5" s="216"/>
      <c r="X5" s="217" t="s">
        <v>16</v>
      </c>
      <c r="Y5" s="218"/>
      <c r="Z5" s="218"/>
      <c r="AA5" s="219"/>
      <c r="AB5" s="220" t="s">
        <v>17</v>
      </c>
      <c r="AC5" s="221"/>
      <c r="AD5" s="222"/>
      <c r="AE5" s="223" t="s">
        <v>18</v>
      </c>
      <c r="AF5" s="224"/>
      <c r="AG5" s="224"/>
      <c r="AH5" s="224"/>
      <c r="AI5" s="225"/>
      <c r="AJ5" s="200" t="s">
        <v>19</v>
      </c>
      <c r="AK5" s="201"/>
      <c r="AL5" s="202"/>
      <c r="AN5" s="172" t="s">
        <v>101</v>
      </c>
      <c r="AO5" s="170" t="s">
        <v>102</v>
      </c>
      <c r="AP5" s="170" t="s">
        <v>103</v>
      </c>
      <c r="AQ5" s="165" t="s">
        <v>104</v>
      </c>
      <c r="AR5" s="165" t="s">
        <v>99</v>
      </c>
      <c r="AS5" s="165" t="s">
        <v>100</v>
      </c>
      <c r="AT5" s="165" t="s">
        <v>94</v>
      </c>
      <c r="AU5" s="165" t="s">
        <v>105</v>
      </c>
      <c r="AV5" s="165" t="s">
        <v>0</v>
      </c>
      <c r="AW5" s="168" t="s">
        <v>95</v>
      </c>
    </row>
    <row r="6" spans="1:88" ht="80.25" customHeight="1" thickBot="1">
      <c r="A6" s="206"/>
      <c r="B6" s="204"/>
      <c r="C6" s="131" t="s">
        <v>85</v>
      </c>
      <c r="D6" s="132" t="s">
        <v>34</v>
      </c>
      <c r="E6" s="133" t="s">
        <v>35</v>
      </c>
      <c r="F6" s="134" t="s">
        <v>2</v>
      </c>
      <c r="G6" s="135" t="s">
        <v>9</v>
      </c>
      <c r="H6" s="136" t="s">
        <v>21</v>
      </c>
      <c r="I6" s="135" t="s">
        <v>10</v>
      </c>
      <c r="J6" s="134" t="s">
        <v>11</v>
      </c>
      <c r="K6" s="135" t="s">
        <v>39</v>
      </c>
      <c r="L6" s="134" t="s">
        <v>40</v>
      </c>
      <c r="M6" s="137" t="s">
        <v>12</v>
      </c>
      <c r="N6" s="138" t="s">
        <v>13</v>
      </c>
      <c r="O6" s="139" t="s">
        <v>42</v>
      </c>
      <c r="P6" s="140" t="s">
        <v>43</v>
      </c>
      <c r="Q6" s="141" t="s">
        <v>44</v>
      </c>
      <c r="R6" s="140" t="s">
        <v>45</v>
      </c>
      <c r="S6" s="142" t="s">
        <v>46</v>
      </c>
      <c r="T6" s="141" t="s">
        <v>47</v>
      </c>
      <c r="U6" s="143" t="s">
        <v>48</v>
      </c>
      <c r="V6" s="140" t="s">
        <v>49</v>
      </c>
      <c r="W6" s="144" t="s">
        <v>50</v>
      </c>
      <c r="X6" s="145" t="s">
        <v>22</v>
      </c>
      <c r="Y6" s="146" t="s">
        <v>24</v>
      </c>
      <c r="Z6" s="147" t="s">
        <v>25</v>
      </c>
      <c r="AA6" s="148" t="s">
        <v>23</v>
      </c>
      <c r="AB6" s="149" t="s">
        <v>26</v>
      </c>
      <c r="AC6" s="150" t="s">
        <v>27</v>
      </c>
      <c r="AD6" s="151" t="s">
        <v>28</v>
      </c>
      <c r="AE6" s="152" t="s">
        <v>32</v>
      </c>
      <c r="AF6" s="153" t="s">
        <v>29</v>
      </c>
      <c r="AG6" s="153" t="s">
        <v>30</v>
      </c>
      <c r="AH6" s="153" t="s">
        <v>31</v>
      </c>
      <c r="AI6" s="154" t="s">
        <v>33</v>
      </c>
      <c r="AJ6" s="155" t="s">
        <v>63</v>
      </c>
      <c r="AK6" s="156" t="s">
        <v>64</v>
      </c>
      <c r="AL6" s="157" t="s">
        <v>65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v>1</v>
      </c>
      <c r="B7" s="31" t="s">
        <v>106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/>
      <c r="T7" s="38"/>
      <c r="U7" s="48">
        <v>1</v>
      </c>
      <c r="V7" s="50">
        <v>1</v>
      </c>
      <c r="W7" s="16">
        <v>1</v>
      </c>
      <c r="X7" s="38"/>
      <c r="Y7" s="32"/>
      <c r="Z7" s="50">
        <v>1</v>
      </c>
      <c r="AA7" s="17">
        <v>1</v>
      </c>
      <c r="AB7" s="24">
        <v>1</v>
      </c>
      <c r="AC7" s="50">
        <v>1</v>
      </c>
      <c r="AD7" s="17"/>
      <c r="AE7" s="24"/>
      <c r="AF7" s="50">
        <v>1</v>
      </c>
      <c r="AG7" s="50"/>
      <c r="AH7" s="50"/>
      <c r="AI7" s="53"/>
      <c r="AJ7" s="24"/>
      <c r="AK7" s="50">
        <v>1</v>
      </c>
      <c r="AL7" s="16"/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107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>
        <v>1</v>
      </c>
      <c r="T8" s="38">
        <v>1</v>
      </c>
      <c r="U8" s="48">
        <v>1</v>
      </c>
      <c r="V8" s="50"/>
      <c r="W8" s="16"/>
      <c r="X8" s="38"/>
      <c r="Y8" s="32"/>
      <c r="Z8" s="50">
        <v>1</v>
      </c>
      <c r="AA8" s="17"/>
      <c r="AB8" s="24"/>
      <c r="AC8" s="50">
        <v>1</v>
      </c>
      <c r="AD8" s="17"/>
      <c r="AE8" s="24"/>
      <c r="AF8" s="50"/>
      <c r="AG8" s="50">
        <v>1</v>
      </c>
      <c r="AH8" s="50">
        <v>1</v>
      </c>
      <c r="AI8" s="53">
        <v>1</v>
      </c>
      <c r="AJ8" s="24"/>
      <c r="AK8" s="50"/>
      <c r="AL8" s="16">
        <v>1</v>
      </c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108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/>
      <c r="T9" s="38">
        <v>1</v>
      </c>
      <c r="U9" s="48">
        <v>1</v>
      </c>
      <c r="V9" s="50"/>
      <c r="W9" s="16"/>
      <c r="X9" s="38"/>
      <c r="Y9" s="32">
        <v>1</v>
      </c>
      <c r="Z9" s="50">
        <v>1</v>
      </c>
      <c r="AA9" s="17"/>
      <c r="AB9" s="24"/>
      <c r="AC9" s="50">
        <v>1</v>
      </c>
      <c r="AD9" s="17">
        <v>1</v>
      </c>
      <c r="AE9" s="24"/>
      <c r="AF9" s="50">
        <v>1</v>
      </c>
      <c r="AG9" s="50"/>
      <c r="AH9" s="50"/>
      <c r="AI9" s="53"/>
      <c r="AJ9" s="24"/>
      <c r="AK9" s="50">
        <v>1</v>
      </c>
      <c r="AL9" s="16">
        <v>1</v>
      </c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109</v>
      </c>
      <c r="C10" s="24">
        <v>1</v>
      </c>
      <c r="D10" s="16"/>
      <c r="E10" s="24"/>
      <c r="F10" s="39">
        <v>1</v>
      </c>
      <c r="G10" s="32"/>
      <c r="H10" s="38">
        <v>1</v>
      </c>
      <c r="I10" s="32"/>
      <c r="J10" s="39">
        <v>1</v>
      </c>
      <c r="K10" s="32"/>
      <c r="L10" s="39">
        <v>1</v>
      </c>
      <c r="M10" s="32"/>
      <c r="N10" s="16"/>
      <c r="O10" s="42"/>
      <c r="P10" s="48"/>
      <c r="Q10" s="38"/>
      <c r="R10" s="48"/>
      <c r="S10" s="50"/>
      <c r="T10" s="38">
        <v>1</v>
      </c>
      <c r="U10" s="48"/>
      <c r="V10" s="50"/>
      <c r="W10" s="16"/>
      <c r="X10" s="38"/>
      <c r="Y10" s="32"/>
      <c r="Z10" s="50">
        <v>1</v>
      </c>
      <c r="AA10" s="17">
        <v>1</v>
      </c>
      <c r="AB10" s="24"/>
      <c r="AC10" s="50"/>
      <c r="AD10" s="17">
        <v>1</v>
      </c>
      <c r="AE10" s="24"/>
      <c r="AF10" s="50">
        <v>1</v>
      </c>
      <c r="AG10" s="50"/>
      <c r="AH10" s="50"/>
      <c r="AI10" s="53"/>
      <c r="AJ10" s="24"/>
      <c r="AK10" s="50">
        <v>1</v>
      </c>
      <c r="AL10" s="16"/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110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>
        <v>1</v>
      </c>
      <c r="V11" s="50">
        <v>1</v>
      </c>
      <c r="W11" s="16">
        <v>1</v>
      </c>
      <c r="X11" s="38"/>
      <c r="Y11" s="32"/>
      <c r="Z11" s="50"/>
      <c r="AA11" s="17">
        <v>1</v>
      </c>
      <c r="AB11" s="24">
        <v>1</v>
      </c>
      <c r="AC11" s="50"/>
      <c r="AD11" s="17"/>
      <c r="AE11" s="24"/>
      <c r="AF11" s="50">
        <v>1</v>
      </c>
      <c r="AG11" s="50">
        <v>1</v>
      </c>
      <c r="AH11" s="50"/>
      <c r="AI11" s="53"/>
      <c r="AJ11" s="24"/>
      <c r="AK11" s="50"/>
      <c r="AL11" s="16">
        <v>1</v>
      </c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111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/>
      <c r="T12" s="38">
        <v>1</v>
      </c>
      <c r="U12" s="48">
        <v>1</v>
      </c>
      <c r="V12" s="50">
        <v>1</v>
      </c>
      <c r="W12" s="16"/>
      <c r="X12" s="38"/>
      <c r="Y12" s="32"/>
      <c r="Z12" s="50">
        <v>1</v>
      </c>
      <c r="AA12" s="17">
        <v>1</v>
      </c>
      <c r="AB12" s="24">
        <v>1</v>
      </c>
      <c r="AC12" s="50"/>
      <c r="AD12" s="17">
        <v>1</v>
      </c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112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>
        <v>1</v>
      </c>
      <c r="S13" s="50">
        <v>1</v>
      </c>
      <c r="T13" s="38"/>
      <c r="U13" s="48"/>
      <c r="V13" s="50"/>
      <c r="W13" s="16"/>
      <c r="X13" s="38"/>
      <c r="Y13" s="32">
        <v>1</v>
      </c>
      <c r="Z13" s="50"/>
      <c r="AA13" s="17"/>
      <c r="AB13" s="24"/>
      <c r="AC13" s="50"/>
      <c r="AD13" s="17">
        <v>1</v>
      </c>
      <c r="AE13" s="24"/>
      <c r="AF13" s="50">
        <v>1</v>
      </c>
      <c r="AG13" s="50"/>
      <c r="AH13" s="50"/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113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>
        <v>1</v>
      </c>
      <c r="R14" s="48">
        <v>1</v>
      </c>
      <c r="S14" s="50">
        <v>1</v>
      </c>
      <c r="T14" s="38"/>
      <c r="U14" s="48"/>
      <c r="V14" s="50"/>
      <c r="W14" s="16"/>
      <c r="X14" s="38"/>
      <c r="Y14" s="32">
        <v>1</v>
      </c>
      <c r="Z14" s="50">
        <v>1</v>
      </c>
      <c r="AA14" s="17"/>
      <c r="AB14" s="24"/>
      <c r="AC14" s="50">
        <v>1</v>
      </c>
      <c r="AD14" s="17">
        <v>1</v>
      </c>
      <c r="AE14" s="24"/>
      <c r="AF14" s="50">
        <v>1</v>
      </c>
      <c r="AG14" s="50">
        <v>1</v>
      </c>
      <c r="AH14" s="50"/>
      <c r="AI14" s="53"/>
      <c r="AJ14" s="24"/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114</v>
      </c>
      <c r="C15" s="24">
        <v>1</v>
      </c>
      <c r="D15" s="16"/>
      <c r="E15" s="24">
        <v>1</v>
      </c>
      <c r="F15" s="39">
        <v>1</v>
      </c>
      <c r="G15" s="32"/>
      <c r="H15" s="38">
        <v>1</v>
      </c>
      <c r="I15" s="32"/>
      <c r="J15" s="39">
        <v>1</v>
      </c>
      <c r="K15" s="32"/>
      <c r="L15" s="39">
        <v>1</v>
      </c>
      <c r="M15" s="32"/>
      <c r="N15" s="16"/>
      <c r="O15" s="42"/>
      <c r="P15" s="48"/>
      <c r="Q15" s="38"/>
      <c r="R15" s="48">
        <v>1</v>
      </c>
      <c r="S15" s="50">
        <v>1</v>
      </c>
      <c r="T15" s="38">
        <v>1</v>
      </c>
      <c r="U15" s="48"/>
      <c r="V15" s="50"/>
      <c r="W15" s="16"/>
      <c r="X15" s="38">
        <v>1</v>
      </c>
      <c r="Y15" s="32">
        <v>1</v>
      </c>
      <c r="Z15" s="50">
        <v>1</v>
      </c>
      <c r="AA15" s="17"/>
      <c r="AB15" s="24"/>
      <c r="AC15" s="50">
        <v>1</v>
      </c>
      <c r="AD15" s="17">
        <v>1</v>
      </c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115</v>
      </c>
      <c r="C16" s="24"/>
      <c r="D16" s="16">
        <v>1</v>
      </c>
      <c r="E16" s="24"/>
      <c r="F16" s="39">
        <v>1</v>
      </c>
      <c r="G16" s="32">
        <v>1</v>
      </c>
      <c r="H16" s="38">
        <v>1</v>
      </c>
      <c r="I16" s="32">
        <v>1</v>
      </c>
      <c r="J16" s="39">
        <v>1</v>
      </c>
      <c r="K16" s="32">
        <v>1</v>
      </c>
      <c r="L16" s="39">
        <v>1</v>
      </c>
      <c r="M16" s="32"/>
      <c r="N16" s="16"/>
      <c r="O16" s="42"/>
      <c r="P16" s="48"/>
      <c r="Q16" s="38"/>
      <c r="R16" s="48"/>
      <c r="S16" s="50"/>
      <c r="T16" s="38"/>
      <c r="U16" s="48">
        <v>1</v>
      </c>
      <c r="V16" s="50">
        <v>1</v>
      </c>
      <c r="W16" s="16"/>
      <c r="X16" s="38"/>
      <c r="Y16" s="32"/>
      <c r="Z16" s="50"/>
      <c r="AA16" s="17">
        <v>1</v>
      </c>
      <c r="AB16" s="24">
        <v>1</v>
      </c>
      <c r="AC16" s="50"/>
      <c r="AD16" s="17"/>
      <c r="AE16" s="24">
        <v>1</v>
      </c>
      <c r="AF16" s="50">
        <v>1</v>
      </c>
      <c r="AG16" s="50"/>
      <c r="AH16" s="50"/>
      <c r="AI16" s="53"/>
      <c r="AJ16" s="24"/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116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>
        <v>1</v>
      </c>
      <c r="M17" s="32">
        <v>1</v>
      </c>
      <c r="N17" s="16"/>
      <c r="O17" s="42"/>
      <c r="P17" s="48"/>
      <c r="Q17" s="38"/>
      <c r="R17" s="48"/>
      <c r="S17" s="50"/>
      <c r="T17" s="38"/>
      <c r="U17" s="48">
        <v>1</v>
      </c>
      <c r="V17" s="50">
        <v>1</v>
      </c>
      <c r="W17" s="16">
        <v>1</v>
      </c>
      <c r="X17" s="38"/>
      <c r="Y17" s="32"/>
      <c r="Z17" s="50"/>
      <c r="AA17" s="17">
        <v>1</v>
      </c>
      <c r="AB17" s="24">
        <v>1</v>
      </c>
      <c r="AC17" s="50"/>
      <c r="AD17" s="17"/>
      <c r="AE17" s="24"/>
      <c r="AF17" s="50">
        <v>1</v>
      </c>
      <c r="AG17" s="50"/>
      <c r="AH17" s="50"/>
      <c r="AI17" s="53"/>
      <c r="AJ17" s="24"/>
      <c r="AK17" s="50">
        <v>1</v>
      </c>
      <c r="AL17" s="16"/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117</v>
      </c>
      <c r="C18" s="24">
        <v>1</v>
      </c>
      <c r="D18" s="16"/>
      <c r="E18" s="24"/>
      <c r="F18" s="39">
        <v>1</v>
      </c>
      <c r="G18" s="32">
        <v>1</v>
      </c>
      <c r="H18" s="38">
        <v>1</v>
      </c>
      <c r="I18" s="32"/>
      <c r="J18" s="39">
        <v>1</v>
      </c>
      <c r="K18" s="32">
        <v>1</v>
      </c>
      <c r="L18" s="39">
        <v>1</v>
      </c>
      <c r="M18" s="32"/>
      <c r="N18" s="16"/>
      <c r="O18" s="42"/>
      <c r="P18" s="48"/>
      <c r="Q18" s="38"/>
      <c r="R18" s="48"/>
      <c r="S18" s="50">
        <v>1</v>
      </c>
      <c r="T18" s="38">
        <v>1</v>
      </c>
      <c r="U18" s="48">
        <v>1</v>
      </c>
      <c r="V18" s="50"/>
      <c r="W18" s="16"/>
      <c r="X18" s="38"/>
      <c r="Y18" s="32"/>
      <c r="Z18" s="50">
        <v>1</v>
      </c>
      <c r="AA18" s="17">
        <v>1</v>
      </c>
      <c r="AB18" s="24">
        <v>1</v>
      </c>
      <c r="AC18" s="50">
        <v>1</v>
      </c>
      <c r="AD18" s="17"/>
      <c r="AE18" s="24">
        <v>1</v>
      </c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118</v>
      </c>
      <c r="C19" s="24"/>
      <c r="D19" s="16">
        <v>1</v>
      </c>
      <c r="E19" s="24"/>
      <c r="F19" s="39">
        <v>1</v>
      </c>
      <c r="G19" s="32">
        <v>1</v>
      </c>
      <c r="H19" s="38">
        <v>1</v>
      </c>
      <c r="I19" s="32">
        <v>1</v>
      </c>
      <c r="J19" s="39">
        <v>1</v>
      </c>
      <c r="K19" s="32"/>
      <c r="L19" s="39">
        <v>1</v>
      </c>
      <c r="M19" s="32"/>
      <c r="N19" s="16"/>
      <c r="O19" s="42"/>
      <c r="P19" s="48"/>
      <c r="Q19" s="38"/>
      <c r="R19" s="48"/>
      <c r="S19" s="50"/>
      <c r="T19" s="38"/>
      <c r="U19" s="48"/>
      <c r="V19" s="50"/>
      <c r="W19" s="16">
        <v>1</v>
      </c>
      <c r="X19" s="38"/>
      <c r="Y19" s="32"/>
      <c r="Z19" s="50"/>
      <c r="AA19" s="17">
        <v>1</v>
      </c>
      <c r="AB19" s="24"/>
      <c r="AC19" s="50"/>
      <c r="AD19" s="17">
        <v>1</v>
      </c>
      <c r="AE19" s="24"/>
      <c r="AF19" s="50"/>
      <c r="AG19" s="50">
        <v>1</v>
      </c>
      <c r="AH19" s="50"/>
      <c r="AI19" s="53"/>
      <c r="AJ19" s="24">
        <v>1</v>
      </c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119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>
        <v>1</v>
      </c>
      <c r="S20" s="50">
        <v>1</v>
      </c>
      <c r="T20" s="38"/>
      <c r="U20" s="48"/>
      <c r="V20" s="50"/>
      <c r="W20" s="16"/>
      <c r="X20" s="38"/>
      <c r="Y20" s="32"/>
      <c r="Z20" s="50">
        <v>1</v>
      </c>
      <c r="AA20" s="17">
        <v>1</v>
      </c>
      <c r="AB20" s="24"/>
      <c r="AC20" s="50"/>
      <c r="AD20" s="17">
        <v>1</v>
      </c>
      <c r="AE20" s="24"/>
      <c r="AF20" s="50">
        <v>1</v>
      </c>
      <c r="AG20" s="50">
        <v>1</v>
      </c>
      <c r="AH20" s="50">
        <v>1</v>
      </c>
      <c r="AI20" s="53">
        <v>1</v>
      </c>
      <c r="AJ20" s="24"/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120</v>
      </c>
      <c r="C21" s="24">
        <v>1</v>
      </c>
      <c r="D21" s="16"/>
      <c r="E21" s="24"/>
      <c r="F21" s="39">
        <v>1</v>
      </c>
      <c r="G21" s="32">
        <v>1</v>
      </c>
      <c r="H21" s="38">
        <v>1</v>
      </c>
      <c r="I21" s="32"/>
      <c r="J21" s="39">
        <v>1</v>
      </c>
      <c r="K21" s="32">
        <v>1</v>
      </c>
      <c r="L21" s="39">
        <v>1</v>
      </c>
      <c r="M21" s="32"/>
      <c r="N21" s="16"/>
      <c r="O21" s="42"/>
      <c r="P21" s="48"/>
      <c r="Q21" s="38"/>
      <c r="R21" s="48">
        <v>1</v>
      </c>
      <c r="S21" s="50">
        <v>1</v>
      </c>
      <c r="T21" s="38"/>
      <c r="U21" s="48"/>
      <c r="V21" s="50"/>
      <c r="W21" s="16"/>
      <c r="X21" s="38"/>
      <c r="Y21" s="32"/>
      <c r="Z21" s="50">
        <v>1</v>
      </c>
      <c r="AA21" s="17">
        <v>1</v>
      </c>
      <c r="AB21" s="24"/>
      <c r="AC21" s="50"/>
      <c r="AD21" s="17">
        <v>1</v>
      </c>
      <c r="AE21" s="24"/>
      <c r="AF21" s="50"/>
      <c r="AG21" s="50">
        <v>1</v>
      </c>
      <c r="AH21" s="50">
        <v>1</v>
      </c>
      <c r="AI21" s="53">
        <v>1</v>
      </c>
      <c r="AJ21" s="24"/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121</v>
      </c>
      <c r="C22" s="24">
        <v>1</v>
      </c>
      <c r="D22" s="16"/>
      <c r="E22" s="24"/>
      <c r="F22" s="39">
        <v>1</v>
      </c>
      <c r="G22" s="32">
        <v>1</v>
      </c>
      <c r="H22" s="38">
        <v>1</v>
      </c>
      <c r="I22" s="32">
        <v>1</v>
      </c>
      <c r="J22" s="39">
        <v>1</v>
      </c>
      <c r="K22" s="32">
        <v>1</v>
      </c>
      <c r="L22" s="39">
        <v>1</v>
      </c>
      <c r="M22" s="32"/>
      <c r="N22" s="16"/>
      <c r="O22" s="42"/>
      <c r="P22" s="48"/>
      <c r="Q22" s="38"/>
      <c r="R22" s="48"/>
      <c r="S22" s="50"/>
      <c r="T22" s="38"/>
      <c r="U22" s="48"/>
      <c r="V22" s="50">
        <v>1</v>
      </c>
      <c r="W22" s="16">
        <v>1</v>
      </c>
      <c r="X22" s="38"/>
      <c r="Y22" s="32"/>
      <c r="Z22" s="50">
        <v>1</v>
      </c>
      <c r="AA22" s="17"/>
      <c r="AB22" s="24"/>
      <c r="AC22" s="50"/>
      <c r="AD22" s="17">
        <v>1</v>
      </c>
      <c r="AE22" s="24"/>
      <c r="AF22" s="50"/>
      <c r="AG22" s="50">
        <v>1</v>
      </c>
      <c r="AH22" s="50">
        <v>1</v>
      </c>
      <c r="AI22" s="53"/>
      <c r="AJ22" s="24"/>
      <c r="AK22" s="50">
        <v>1</v>
      </c>
      <c r="AL22" s="16"/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122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>
        <v>1</v>
      </c>
      <c r="J23" s="39">
        <v>1</v>
      </c>
      <c r="K23" s="32"/>
      <c r="L23" s="39">
        <v>1</v>
      </c>
      <c r="M23" s="32">
        <v>1</v>
      </c>
      <c r="N23" s="16">
        <v>1</v>
      </c>
      <c r="O23" s="42"/>
      <c r="P23" s="48"/>
      <c r="Q23" s="38"/>
      <c r="R23" s="48"/>
      <c r="S23" s="50"/>
      <c r="T23" s="38">
        <v>1</v>
      </c>
      <c r="U23" s="48">
        <v>1</v>
      </c>
      <c r="V23" s="50"/>
      <c r="W23" s="16"/>
      <c r="X23" s="38"/>
      <c r="Y23" s="32">
        <v>1</v>
      </c>
      <c r="Z23" s="50"/>
      <c r="AA23" s="17"/>
      <c r="AB23" s="24">
        <v>1</v>
      </c>
      <c r="AC23" s="50">
        <v>1</v>
      </c>
      <c r="AD23" s="17"/>
      <c r="AE23" s="24"/>
      <c r="AF23" s="50">
        <v>1</v>
      </c>
      <c r="AG23" s="50"/>
      <c r="AH23" s="50"/>
      <c r="AI23" s="53"/>
      <c r="AJ23" s="24"/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123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>
        <v>1</v>
      </c>
      <c r="T24" s="38">
        <v>1</v>
      </c>
      <c r="U24" s="48">
        <v>1</v>
      </c>
      <c r="V24" s="50"/>
      <c r="W24" s="16"/>
      <c r="X24" s="38"/>
      <c r="Y24" s="32"/>
      <c r="Z24" s="50"/>
      <c r="AA24" s="17">
        <v>1</v>
      </c>
      <c r="AB24" s="24"/>
      <c r="AC24" s="50">
        <v>1</v>
      </c>
      <c r="AD24" s="17"/>
      <c r="AE24" s="24"/>
      <c r="AF24" s="50"/>
      <c r="AG24" s="50">
        <v>1</v>
      </c>
      <c r="AH24" s="50"/>
      <c r="AI24" s="53"/>
      <c r="AJ24" s="24"/>
      <c r="AK24" s="50">
        <v>1</v>
      </c>
      <c r="AL24" s="16"/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124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>
        <v>1</v>
      </c>
      <c r="Q25" s="38">
        <v>1</v>
      </c>
      <c r="R25" s="48"/>
      <c r="S25" s="50"/>
      <c r="T25" s="38"/>
      <c r="U25" s="48"/>
      <c r="V25" s="50"/>
      <c r="W25" s="16"/>
      <c r="X25" s="38"/>
      <c r="Y25" s="32"/>
      <c r="Z25" s="50">
        <v>1</v>
      </c>
      <c r="AA25" s="17"/>
      <c r="AB25" s="24"/>
      <c r="AC25" s="50"/>
      <c r="AD25" s="17">
        <v>1</v>
      </c>
      <c r="AE25" s="24"/>
      <c r="AF25" s="50"/>
      <c r="AG25" s="50"/>
      <c r="AH25" s="50">
        <v>1</v>
      </c>
      <c r="AI25" s="53">
        <v>1</v>
      </c>
      <c r="AJ25" s="24"/>
      <c r="AK25" s="50"/>
      <c r="AL25" s="16">
        <v>1</v>
      </c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125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>
        <v>1</v>
      </c>
      <c r="R26" s="48"/>
      <c r="S26" s="50"/>
      <c r="T26" s="38"/>
      <c r="U26" s="48"/>
      <c r="V26" s="50"/>
      <c r="W26" s="16"/>
      <c r="X26" s="38"/>
      <c r="Y26" s="32">
        <v>1</v>
      </c>
      <c r="Z26" s="50"/>
      <c r="AA26" s="17"/>
      <c r="AB26" s="24"/>
      <c r="AC26" s="50"/>
      <c r="AD26" s="17">
        <v>1</v>
      </c>
      <c r="AE26" s="24"/>
      <c r="AF26" s="50">
        <v>1</v>
      </c>
      <c r="AG26" s="50"/>
      <c r="AH26" s="50"/>
      <c r="AI26" s="53"/>
      <c r="AJ26" s="24">
        <v>1</v>
      </c>
      <c r="AK26" s="50">
        <v>1</v>
      </c>
      <c r="AL26" s="16"/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126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>
        <v>1</v>
      </c>
      <c r="T27" s="38">
        <v>1</v>
      </c>
      <c r="U27" s="48">
        <v>1</v>
      </c>
      <c r="V27" s="50"/>
      <c r="W27" s="16"/>
      <c r="X27" s="38"/>
      <c r="Y27" s="32"/>
      <c r="Z27" s="50">
        <v>1</v>
      </c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127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>
        <v>1</v>
      </c>
      <c r="V28" s="50">
        <v>1</v>
      </c>
      <c r="W28" s="16"/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/>
      <c r="AG28" s="50">
        <v>1</v>
      </c>
      <c r="AH28" s="50">
        <v>1</v>
      </c>
      <c r="AI28" s="53">
        <v>1</v>
      </c>
      <c r="AJ28" s="24"/>
      <c r="AK28" s="50">
        <v>1</v>
      </c>
      <c r="AL28" s="16"/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128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/>
      <c r="T29" s="38"/>
      <c r="U29" s="48">
        <v>1</v>
      </c>
      <c r="V29" s="50">
        <v>1</v>
      </c>
      <c r="W29" s="16">
        <v>1</v>
      </c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/>
      <c r="AG29" s="50">
        <v>1</v>
      </c>
      <c r="AH29" s="50"/>
      <c r="AI29" s="53"/>
      <c r="AJ29" s="24"/>
      <c r="AK29" s="50">
        <v>1</v>
      </c>
      <c r="AL29" s="16"/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129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>
        <v>1</v>
      </c>
      <c r="U30" s="48">
        <v>1</v>
      </c>
      <c r="V30" s="50">
        <v>1</v>
      </c>
      <c r="W30" s="16">
        <v>1</v>
      </c>
      <c r="X30" s="38"/>
      <c r="Y30" s="32"/>
      <c r="Z30" s="50"/>
      <c r="AA30" s="17">
        <v>1</v>
      </c>
      <c r="AB30" s="24"/>
      <c r="AC30" s="50"/>
      <c r="AD30" s="17">
        <v>1</v>
      </c>
      <c r="AE30" s="24"/>
      <c r="AF30" s="50"/>
      <c r="AG30" s="50"/>
      <c r="AH30" s="50"/>
      <c r="AI30" s="53">
        <v>1</v>
      </c>
      <c r="AJ30" s="24"/>
      <c r="AK30" s="50">
        <v>1</v>
      </c>
      <c r="AL30" s="16"/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130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>
        <v>1</v>
      </c>
      <c r="W31" s="16">
        <v>1</v>
      </c>
      <c r="X31" s="38"/>
      <c r="Y31" s="32"/>
      <c r="Z31" s="50"/>
      <c r="AA31" s="17">
        <v>1</v>
      </c>
      <c r="AB31" s="24"/>
      <c r="AC31" s="50"/>
      <c r="AD31" s="17">
        <v>1</v>
      </c>
      <c r="AE31" s="24"/>
      <c r="AF31" s="50"/>
      <c r="AG31" s="50">
        <v>1</v>
      </c>
      <c r="AH31" s="50">
        <v>1</v>
      </c>
      <c r="AI31" s="53"/>
      <c r="AJ31" s="24"/>
      <c r="AK31" s="50">
        <v>1</v>
      </c>
      <c r="AL31" s="16"/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131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>
        <v>1</v>
      </c>
      <c r="T32" s="38">
        <v>1</v>
      </c>
      <c r="U32" s="48"/>
      <c r="V32" s="50"/>
      <c r="W32" s="16"/>
      <c r="X32" s="38"/>
      <c r="Y32" s="32"/>
      <c r="Z32" s="50"/>
      <c r="AA32" s="17">
        <v>1</v>
      </c>
      <c r="AB32" s="24"/>
      <c r="AC32" s="50"/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132</v>
      </c>
      <c r="C33" s="24">
        <v>1</v>
      </c>
      <c r="D33" s="16"/>
      <c r="E33" s="24"/>
      <c r="F33" s="39">
        <v>1</v>
      </c>
      <c r="G33" s="32">
        <v>1</v>
      </c>
      <c r="H33" s="38">
        <v>1</v>
      </c>
      <c r="I33" s="32"/>
      <c r="J33" s="39">
        <v>1</v>
      </c>
      <c r="K33" s="32"/>
      <c r="L33" s="39">
        <v>1</v>
      </c>
      <c r="M33" s="32"/>
      <c r="N33" s="16"/>
      <c r="O33" s="42"/>
      <c r="P33" s="48"/>
      <c r="Q33" s="38"/>
      <c r="R33" s="48"/>
      <c r="S33" s="50"/>
      <c r="T33" s="38">
        <v>1</v>
      </c>
      <c r="U33" s="48">
        <v>1</v>
      </c>
      <c r="V33" s="50">
        <v>1</v>
      </c>
      <c r="W33" s="16">
        <v>1</v>
      </c>
      <c r="X33" s="38"/>
      <c r="Y33" s="32"/>
      <c r="Z33" s="50"/>
      <c r="AA33" s="17">
        <v>1</v>
      </c>
      <c r="AB33" s="24"/>
      <c r="AC33" s="50"/>
      <c r="AD33" s="17">
        <v>1</v>
      </c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133</v>
      </c>
      <c r="C34" s="24">
        <v>1</v>
      </c>
      <c r="D34" s="16"/>
      <c r="E34" s="24">
        <v>1</v>
      </c>
      <c r="F34" s="39">
        <v>1</v>
      </c>
      <c r="G34" s="32">
        <v>1</v>
      </c>
      <c r="H34" s="38">
        <v>1</v>
      </c>
      <c r="I34" s="32">
        <v>1</v>
      </c>
      <c r="J34" s="39">
        <v>1</v>
      </c>
      <c r="K34" s="32">
        <v>1</v>
      </c>
      <c r="L34" s="39">
        <v>1</v>
      </c>
      <c r="M34" s="32"/>
      <c r="N34" s="16"/>
      <c r="O34" s="42"/>
      <c r="P34" s="48"/>
      <c r="Q34" s="38"/>
      <c r="R34" s="48"/>
      <c r="S34" s="50"/>
      <c r="T34" s="38">
        <v>1</v>
      </c>
      <c r="U34" s="48">
        <v>1</v>
      </c>
      <c r="V34" s="50">
        <v>1</v>
      </c>
      <c r="W34" s="16"/>
      <c r="X34" s="38"/>
      <c r="Y34" s="32"/>
      <c r="Z34" s="50"/>
      <c r="AA34" s="17">
        <v>1</v>
      </c>
      <c r="AB34" s="24"/>
      <c r="AC34" s="50">
        <v>1</v>
      </c>
      <c r="AD34" s="17">
        <v>1</v>
      </c>
      <c r="AE34" s="24"/>
      <c r="AF34" s="50">
        <v>1</v>
      </c>
      <c r="AG34" s="50">
        <v>1</v>
      </c>
      <c r="AH34" s="50"/>
      <c r="AI34" s="53"/>
      <c r="AJ34" s="24"/>
      <c r="AK34" s="50">
        <v>1</v>
      </c>
      <c r="AL34" s="16"/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134</v>
      </c>
      <c r="C35" s="24">
        <v>1</v>
      </c>
      <c r="D35" s="16"/>
      <c r="E35" s="24">
        <v>1</v>
      </c>
      <c r="F35" s="39">
        <v>1</v>
      </c>
      <c r="G35" s="32">
        <v>1</v>
      </c>
      <c r="H35" s="38">
        <v>1</v>
      </c>
      <c r="I35" s="32"/>
      <c r="J35" s="39">
        <v>1</v>
      </c>
      <c r="K35" s="32"/>
      <c r="L35" s="39">
        <v>1</v>
      </c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/>
      <c r="V35" s="50"/>
      <c r="W35" s="16"/>
      <c r="X35" s="38"/>
      <c r="Y35" s="32"/>
      <c r="Z35" s="50"/>
      <c r="AA35" s="17">
        <v>1</v>
      </c>
      <c r="AB35" s="24"/>
      <c r="AC35" s="50"/>
      <c r="AD35" s="17">
        <v>1</v>
      </c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135</v>
      </c>
      <c r="C36" s="24">
        <v>1</v>
      </c>
      <c r="D36" s="16"/>
      <c r="E36" s="24"/>
      <c r="F36" s="39">
        <v>1</v>
      </c>
      <c r="G36" s="32">
        <v>1</v>
      </c>
      <c r="H36" s="38">
        <v>1</v>
      </c>
      <c r="I36" s="32">
        <v>1</v>
      </c>
      <c r="J36" s="39">
        <v>1</v>
      </c>
      <c r="K36" s="32">
        <v>1</v>
      </c>
      <c r="L36" s="39">
        <v>1</v>
      </c>
      <c r="M36" s="32"/>
      <c r="N36" s="16"/>
      <c r="O36" s="42"/>
      <c r="P36" s="48"/>
      <c r="Q36" s="38"/>
      <c r="R36" s="48">
        <v>1</v>
      </c>
      <c r="S36" s="50">
        <v>1</v>
      </c>
      <c r="T36" s="38">
        <v>1</v>
      </c>
      <c r="U36" s="48">
        <v>1</v>
      </c>
      <c r="V36" s="50">
        <v>1</v>
      </c>
      <c r="W36" s="16"/>
      <c r="X36" s="38"/>
      <c r="Y36" s="32"/>
      <c r="Z36" s="50"/>
      <c r="AA36" s="17">
        <v>1</v>
      </c>
      <c r="AB36" s="24"/>
      <c r="AC36" s="50">
        <v>1</v>
      </c>
      <c r="AD36" s="17">
        <v>1</v>
      </c>
      <c r="AE36" s="24"/>
      <c r="AF36" s="50">
        <v>1</v>
      </c>
      <c r="AG36" s="50">
        <v>1</v>
      </c>
      <c r="AH36" s="50">
        <v>1</v>
      </c>
      <c r="AI36" s="53"/>
      <c r="AJ36" s="24"/>
      <c r="AK36" s="50">
        <v>1</v>
      </c>
      <c r="AL36" s="16">
        <v>1</v>
      </c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136</v>
      </c>
      <c r="C37" s="24">
        <v>1</v>
      </c>
      <c r="D37" s="16"/>
      <c r="E37" s="24"/>
      <c r="F37" s="39">
        <v>1</v>
      </c>
      <c r="G37" s="32">
        <v>1</v>
      </c>
      <c r="H37" s="38">
        <v>1</v>
      </c>
      <c r="I37" s="32">
        <v>1</v>
      </c>
      <c r="J37" s="39">
        <v>1</v>
      </c>
      <c r="K37" s="32">
        <v>1</v>
      </c>
      <c r="L37" s="39">
        <v>1</v>
      </c>
      <c r="M37" s="32">
        <v>1</v>
      </c>
      <c r="N37" s="16">
        <v>1</v>
      </c>
      <c r="O37" s="42"/>
      <c r="P37" s="48"/>
      <c r="Q37" s="38"/>
      <c r="R37" s="48"/>
      <c r="S37" s="50">
        <v>1</v>
      </c>
      <c r="T37" s="38">
        <v>1</v>
      </c>
      <c r="U37" s="48">
        <v>1</v>
      </c>
      <c r="V37" s="50">
        <v>1</v>
      </c>
      <c r="W37" s="16">
        <v>1</v>
      </c>
      <c r="X37" s="38"/>
      <c r="Y37" s="32"/>
      <c r="Z37" s="50"/>
      <c r="AA37" s="17">
        <v>1</v>
      </c>
      <c r="AB37" s="24"/>
      <c r="AC37" s="50">
        <v>1</v>
      </c>
      <c r="AD37" s="17">
        <v>1</v>
      </c>
      <c r="AE37" s="24"/>
      <c r="AF37" s="50">
        <v>1</v>
      </c>
      <c r="AG37" s="50">
        <v>1</v>
      </c>
      <c r="AH37" s="50"/>
      <c r="AI37" s="53"/>
      <c r="AJ37" s="24"/>
      <c r="AK37" s="50">
        <v>1</v>
      </c>
      <c r="AL37" s="16">
        <v>1</v>
      </c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137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>
        <v>1</v>
      </c>
      <c r="J38" s="39">
        <v>1</v>
      </c>
      <c r="K38" s="32">
        <v>1</v>
      </c>
      <c r="L38" s="39">
        <v>1</v>
      </c>
      <c r="M38" s="32">
        <v>1</v>
      </c>
      <c r="N38" s="16">
        <v>1</v>
      </c>
      <c r="O38" s="42"/>
      <c r="P38" s="48"/>
      <c r="Q38" s="38"/>
      <c r="R38" s="48"/>
      <c r="S38" s="50"/>
      <c r="T38" s="38">
        <v>1</v>
      </c>
      <c r="U38" s="48">
        <v>1</v>
      </c>
      <c r="V38" s="50">
        <v>1</v>
      </c>
      <c r="W38" s="16"/>
      <c r="X38" s="38"/>
      <c r="Y38" s="32"/>
      <c r="Z38" s="50"/>
      <c r="AA38" s="17">
        <v>1</v>
      </c>
      <c r="AB38" s="24"/>
      <c r="AC38" s="50"/>
      <c r="AD38" s="17">
        <v>1</v>
      </c>
      <c r="AE38" s="24"/>
      <c r="AF38" s="50">
        <v>1</v>
      </c>
      <c r="AG38" s="50">
        <v>1</v>
      </c>
      <c r="AH38" s="50"/>
      <c r="AI38" s="53"/>
      <c r="AJ38" s="24"/>
      <c r="AK38" s="50">
        <v>1</v>
      </c>
      <c r="AL38" s="16"/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v>33</v>
      </c>
      <c r="B39" s="31" t="s">
        <v>138</v>
      </c>
      <c r="C39" s="24">
        <v>1</v>
      </c>
      <c r="D39" s="16"/>
      <c r="E39" s="24"/>
      <c r="F39" s="39">
        <v>1</v>
      </c>
      <c r="G39" s="32">
        <v>1</v>
      </c>
      <c r="H39" s="38">
        <v>1</v>
      </c>
      <c r="I39" s="32">
        <v>1</v>
      </c>
      <c r="J39" s="39">
        <v>1</v>
      </c>
      <c r="K39" s="32">
        <v>1</v>
      </c>
      <c r="L39" s="39">
        <v>1</v>
      </c>
      <c r="M39" s="32"/>
      <c r="N39" s="16"/>
      <c r="O39" s="42"/>
      <c r="P39" s="48"/>
      <c r="Q39" s="38"/>
      <c r="R39" s="48"/>
      <c r="S39" s="50"/>
      <c r="T39" s="38">
        <v>1</v>
      </c>
      <c r="U39" s="48">
        <v>1</v>
      </c>
      <c r="V39" s="50">
        <v>1</v>
      </c>
      <c r="W39" s="16"/>
      <c r="X39" s="38"/>
      <c r="Y39" s="32"/>
      <c r="Z39" s="50"/>
      <c r="AA39" s="17">
        <v>1</v>
      </c>
      <c r="AB39" s="24"/>
      <c r="AC39" s="50"/>
      <c r="AD39" s="17">
        <v>1</v>
      </c>
      <c r="AE39" s="24"/>
      <c r="AF39" s="50">
        <v>1</v>
      </c>
      <c r="AG39" s="50"/>
      <c r="AH39" s="50"/>
      <c r="AI39" s="53"/>
      <c r="AJ39" s="24"/>
      <c r="AK39" s="50">
        <v>1</v>
      </c>
      <c r="AL39" s="16"/>
      <c r="AM39" s="1"/>
      <c r="AN39" s="21" t="str">
        <f t="shared" ref="AN39:AN70" si="16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9"/>
        <v>33</v>
      </c>
      <c r="AP39" s="18" t="str">
        <f t="shared" si="10"/>
        <v>OK</v>
      </c>
      <c r="AQ39" s="18" t="str">
        <f t="shared" si="11"/>
        <v>OK</v>
      </c>
      <c r="AR39" s="18" t="str">
        <f t="shared" si="4"/>
        <v>OK</v>
      </c>
      <c r="AS39" s="18" t="str">
        <f t="shared" si="12"/>
        <v>OK</v>
      </c>
      <c r="AT39" s="18" t="str">
        <f t="shared" si="13"/>
        <v>OK</v>
      </c>
      <c r="AU39" s="18" t="str">
        <f t="shared" si="14"/>
        <v>OK</v>
      </c>
      <c r="AV39" s="22" t="str">
        <f t="shared" si="7"/>
        <v>OK</v>
      </c>
      <c r="AW39" s="23" t="str">
        <f t="shared" si="15"/>
        <v>OK</v>
      </c>
    </row>
    <row r="40" spans="1:49" ht="15">
      <c r="A40" s="58">
        <v>34</v>
      </c>
      <c r="B40" s="31" t="s">
        <v>139</v>
      </c>
      <c r="C40" s="24">
        <v>1</v>
      </c>
      <c r="D40" s="16"/>
      <c r="E40" s="24">
        <v>1</v>
      </c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>
        <v>1</v>
      </c>
      <c r="V40" s="50">
        <v>1</v>
      </c>
      <c r="W40" s="16"/>
      <c r="X40" s="38"/>
      <c r="Y40" s="32"/>
      <c r="Z40" s="50"/>
      <c r="AA40" s="17">
        <v>1</v>
      </c>
      <c r="AB40" s="24"/>
      <c r="AC40" s="50">
        <v>1</v>
      </c>
      <c r="AD40" s="17">
        <v>1</v>
      </c>
      <c r="AE40" s="24"/>
      <c r="AF40" s="50">
        <v>1</v>
      </c>
      <c r="AG40" s="50">
        <v>1</v>
      </c>
      <c r="AH40" s="50"/>
      <c r="AI40" s="53"/>
      <c r="AJ40" s="24">
        <v>1</v>
      </c>
      <c r="AK40" s="50">
        <v>1</v>
      </c>
      <c r="AL40" s="16"/>
      <c r="AM40" s="1"/>
      <c r="AN40" s="21" t="str">
        <f t="shared" si="16"/>
        <v>Finished</v>
      </c>
      <c r="AO40" s="18">
        <f t="shared" si="9"/>
        <v>34</v>
      </c>
      <c r="AP40" s="18" t="str">
        <f t="shared" si="10"/>
        <v>OK</v>
      </c>
      <c r="AQ40" s="18" t="str">
        <f t="shared" si="11"/>
        <v>OK</v>
      </c>
      <c r="AR40" s="18" t="str">
        <f t="shared" si="4"/>
        <v>OK</v>
      </c>
      <c r="AS40" s="18" t="str">
        <f t="shared" si="12"/>
        <v>OK</v>
      </c>
      <c r="AT40" s="18" t="str">
        <f t="shared" si="13"/>
        <v>OK</v>
      </c>
      <c r="AU40" s="18" t="str">
        <f t="shared" si="14"/>
        <v>OK</v>
      </c>
      <c r="AV40" s="22" t="str">
        <f t="shared" si="7"/>
        <v>OK</v>
      </c>
      <c r="AW40" s="23" t="str">
        <f t="shared" si="15"/>
        <v>OK</v>
      </c>
    </row>
    <row r="41" spans="1:49" ht="15">
      <c r="A41" s="58">
        <v>35</v>
      </c>
      <c r="B41" s="31" t="s">
        <v>140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>
        <v>1</v>
      </c>
      <c r="T41" s="38">
        <v>1</v>
      </c>
      <c r="U41" s="48">
        <v>1</v>
      </c>
      <c r="V41" s="50"/>
      <c r="W41" s="16"/>
      <c r="X41" s="38"/>
      <c r="Y41" s="32"/>
      <c r="Z41" s="50"/>
      <c r="AA41" s="17">
        <v>1</v>
      </c>
      <c r="AB41" s="24"/>
      <c r="AC41" s="50"/>
      <c r="AD41" s="17">
        <v>1</v>
      </c>
      <c r="AE41" s="24"/>
      <c r="AF41" s="50"/>
      <c r="AG41" s="50">
        <v>1</v>
      </c>
      <c r="AH41" s="50">
        <v>1</v>
      </c>
      <c r="AI41" s="53"/>
      <c r="AJ41" s="24">
        <v>1</v>
      </c>
      <c r="AK41" s="50">
        <v>1</v>
      </c>
      <c r="AL41" s="16"/>
      <c r="AM41" s="1"/>
      <c r="AN41" s="21" t="str">
        <f t="shared" si="16"/>
        <v>Finished</v>
      </c>
      <c r="AO41" s="18">
        <f t="shared" si="9"/>
        <v>35</v>
      </c>
      <c r="AP41" s="18" t="str">
        <f t="shared" si="10"/>
        <v>OK</v>
      </c>
      <c r="AQ41" s="18" t="str">
        <f t="shared" si="11"/>
        <v>OK</v>
      </c>
      <c r="AR41" s="18" t="str">
        <f t="shared" si="4"/>
        <v>OK</v>
      </c>
      <c r="AS41" s="18" t="str">
        <f t="shared" si="12"/>
        <v>OK</v>
      </c>
      <c r="AT41" s="18" t="str">
        <f t="shared" si="13"/>
        <v>OK</v>
      </c>
      <c r="AU41" s="18" t="str">
        <f t="shared" si="14"/>
        <v>OK</v>
      </c>
      <c r="AV41" s="22" t="str">
        <f t="shared" si="7"/>
        <v>OK</v>
      </c>
      <c r="AW41" s="23" t="str">
        <f t="shared" si="15"/>
        <v>OK</v>
      </c>
    </row>
    <row r="42" spans="1:49" ht="15">
      <c r="A42" s="58">
        <v>36</v>
      </c>
      <c r="B42" s="31" t="s">
        <v>141</v>
      </c>
      <c r="C42" s="24">
        <v>1</v>
      </c>
      <c r="D42" s="16"/>
      <c r="E42" s="24"/>
      <c r="F42" s="39">
        <v>1</v>
      </c>
      <c r="G42" s="32">
        <v>1</v>
      </c>
      <c r="H42" s="38">
        <v>1</v>
      </c>
      <c r="I42" s="32">
        <v>1</v>
      </c>
      <c r="J42" s="39">
        <v>1</v>
      </c>
      <c r="K42" s="32"/>
      <c r="L42" s="39">
        <v>1</v>
      </c>
      <c r="M42" s="32"/>
      <c r="N42" s="16"/>
      <c r="O42" s="42"/>
      <c r="P42" s="48"/>
      <c r="Q42" s="38"/>
      <c r="R42" s="48"/>
      <c r="S42" s="50"/>
      <c r="T42" s="38"/>
      <c r="U42" s="48"/>
      <c r="V42" s="50">
        <v>1</v>
      </c>
      <c r="W42" s="16">
        <v>1</v>
      </c>
      <c r="X42" s="38"/>
      <c r="Y42" s="32"/>
      <c r="Z42" s="50"/>
      <c r="AA42" s="17">
        <v>1</v>
      </c>
      <c r="AB42" s="24"/>
      <c r="AC42" s="50"/>
      <c r="AD42" s="17">
        <v>1</v>
      </c>
      <c r="AE42" s="24"/>
      <c r="AF42" s="50">
        <v>1</v>
      </c>
      <c r="AG42" s="50"/>
      <c r="AH42" s="50"/>
      <c r="AI42" s="53"/>
      <c r="AJ42" s="24"/>
      <c r="AK42" s="50">
        <v>1</v>
      </c>
      <c r="AL42" s="16">
        <v>1</v>
      </c>
      <c r="AM42" s="1"/>
      <c r="AN42" s="21" t="str">
        <f t="shared" si="16"/>
        <v>Finished</v>
      </c>
      <c r="AO42" s="18">
        <f t="shared" si="9"/>
        <v>36</v>
      </c>
      <c r="AP42" s="18" t="str">
        <f t="shared" si="10"/>
        <v>OK</v>
      </c>
      <c r="AQ42" s="18" t="str">
        <f t="shared" si="11"/>
        <v>OK</v>
      </c>
      <c r="AR42" s="18" t="str">
        <f t="shared" si="4"/>
        <v>OK</v>
      </c>
      <c r="AS42" s="18" t="str">
        <f t="shared" si="12"/>
        <v>OK</v>
      </c>
      <c r="AT42" s="18" t="str">
        <f t="shared" si="13"/>
        <v>OK</v>
      </c>
      <c r="AU42" s="18" t="str">
        <f t="shared" si="14"/>
        <v>OK</v>
      </c>
      <c r="AV42" s="22" t="str">
        <f t="shared" si="7"/>
        <v>OK</v>
      </c>
      <c r="AW42" s="23" t="str">
        <f t="shared" si="15"/>
        <v>OK</v>
      </c>
    </row>
    <row r="43" spans="1:49" ht="15">
      <c r="A43" s="58">
        <v>37</v>
      </c>
      <c r="B43" s="31" t="s">
        <v>142</v>
      </c>
      <c r="C43" s="24">
        <v>1</v>
      </c>
      <c r="D43" s="16"/>
      <c r="E43" s="24"/>
      <c r="F43" s="39">
        <v>1</v>
      </c>
      <c r="G43" s="32">
        <v>1</v>
      </c>
      <c r="H43" s="38">
        <v>1</v>
      </c>
      <c r="I43" s="32"/>
      <c r="J43" s="39">
        <v>1</v>
      </c>
      <c r="K43" s="32">
        <v>1</v>
      </c>
      <c r="L43" s="39">
        <v>1</v>
      </c>
      <c r="M43" s="32"/>
      <c r="N43" s="16"/>
      <c r="O43" s="42"/>
      <c r="P43" s="48"/>
      <c r="Q43" s="38"/>
      <c r="R43" s="48">
        <v>1</v>
      </c>
      <c r="S43" s="50">
        <v>1</v>
      </c>
      <c r="T43" s="38">
        <v>1</v>
      </c>
      <c r="U43" s="48"/>
      <c r="V43" s="50"/>
      <c r="W43" s="16"/>
      <c r="X43" s="38"/>
      <c r="Y43" s="32"/>
      <c r="Z43" s="50"/>
      <c r="AA43" s="17">
        <v>1</v>
      </c>
      <c r="AB43" s="24"/>
      <c r="AC43" s="50"/>
      <c r="AD43" s="17">
        <v>1</v>
      </c>
      <c r="AE43" s="24"/>
      <c r="AF43" s="50">
        <v>1</v>
      </c>
      <c r="AG43" s="50">
        <v>1</v>
      </c>
      <c r="AH43" s="50"/>
      <c r="AI43" s="53"/>
      <c r="AJ43" s="24"/>
      <c r="AK43" s="50">
        <v>1</v>
      </c>
      <c r="AL43" s="16"/>
      <c r="AM43" s="1"/>
      <c r="AN43" s="21" t="str">
        <f t="shared" si="16"/>
        <v>Finished</v>
      </c>
      <c r="AO43" s="18">
        <f t="shared" si="9"/>
        <v>37</v>
      </c>
      <c r="AP43" s="18" t="str">
        <f t="shared" si="10"/>
        <v>OK</v>
      </c>
      <c r="AQ43" s="18" t="str">
        <f t="shared" si="11"/>
        <v>OK</v>
      </c>
      <c r="AR43" s="18" t="str">
        <f t="shared" si="4"/>
        <v>OK</v>
      </c>
      <c r="AS43" s="18" t="str">
        <f t="shared" si="12"/>
        <v>OK</v>
      </c>
      <c r="AT43" s="18" t="str">
        <f t="shared" si="13"/>
        <v>OK</v>
      </c>
      <c r="AU43" s="18" t="str">
        <f t="shared" si="14"/>
        <v>OK</v>
      </c>
      <c r="AV43" s="22" t="str">
        <f t="shared" si="7"/>
        <v>OK</v>
      </c>
      <c r="AW43" s="23" t="str">
        <f t="shared" si="15"/>
        <v>OK</v>
      </c>
    </row>
    <row r="44" spans="1:49" ht="15">
      <c r="A44" s="58">
        <v>38</v>
      </c>
      <c r="B44" s="31" t="s">
        <v>143</v>
      </c>
      <c r="C44" s="24">
        <v>1</v>
      </c>
      <c r="D44" s="16"/>
      <c r="E44" s="24">
        <v>1</v>
      </c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>
        <v>1</v>
      </c>
      <c r="T44" s="38">
        <v>1</v>
      </c>
      <c r="U44" s="48">
        <v>1</v>
      </c>
      <c r="V44" s="50"/>
      <c r="W44" s="16"/>
      <c r="X44" s="38"/>
      <c r="Y44" s="32"/>
      <c r="Z44" s="50"/>
      <c r="AA44" s="17">
        <v>1</v>
      </c>
      <c r="AB44" s="24">
        <v>1</v>
      </c>
      <c r="AC44" s="50">
        <v>1</v>
      </c>
      <c r="AD44" s="17"/>
      <c r="AE44" s="24"/>
      <c r="AF44" s="50">
        <v>1</v>
      </c>
      <c r="AG44" s="50"/>
      <c r="AH44" s="50"/>
      <c r="AI44" s="53"/>
      <c r="AJ44" s="24"/>
      <c r="AK44" s="50"/>
      <c r="AL44" s="16">
        <v>1</v>
      </c>
      <c r="AM44" s="1"/>
      <c r="AN44" s="21" t="str">
        <f t="shared" si="16"/>
        <v>Finished</v>
      </c>
      <c r="AO44" s="18">
        <f t="shared" si="9"/>
        <v>38</v>
      </c>
      <c r="AP44" s="18" t="str">
        <f t="shared" si="10"/>
        <v>OK</v>
      </c>
      <c r="AQ44" s="18" t="str">
        <f t="shared" si="11"/>
        <v>OK</v>
      </c>
      <c r="AR44" s="18" t="str">
        <f t="shared" si="4"/>
        <v>OK</v>
      </c>
      <c r="AS44" s="18" t="str">
        <f t="shared" si="12"/>
        <v>OK</v>
      </c>
      <c r="AT44" s="18" t="str">
        <f t="shared" si="13"/>
        <v>OK</v>
      </c>
      <c r="AU44" s="18" t="str">
        <f t="shared" si="14"/>
        <v>OK</v>
      </c>
      <c r="AV44" s="22" t="str">
        <f t="shared" si="7"/>
        <v>OK</v>
      </c>
      <c r="AW44" s="23" t="str">
        <f t="shared" si="15"/>
        <v>OK</v>
      </c>
    </row>
    <row r="45" spans="1:49" ht="15">
      <c r="A45" s="58">
        <f t="shared" ref="A45:A71" si="17">IF(B45&gt;0,(ROW(A45)-6),0)</f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6"/>
        <v>N/A</v>
      </c>
      <c r="AO45" s="18" t="str">
        <f t="shared" si="9"/>
        <v>N</v>
      </c>
      <c r="AP45" s="18" t="str">
        <f t="shared" si="10"/>
        <v>N</v>
      </c>
      <c r="AQ45" s="18" t="str">
        <f t="shared" si="11"/>
        <v>N</v>
      </c>
      <c r="AR45" s="18" t="str">
        <f t="shared" si="4"/>
        <v>N</v>
      </c>
      <c r="AS45" s="18" t="str">
        <f t="shared" si="12"/>
        <v>N</v>
      </c>
      <c r="AT45" s="18" t="str">
        <f t="shared" si="13"/>
        <v>N</v>
      </c>
      <c r="AU45" s="18" t="str">
        <f t="shared" si="14"/>
        <v>N</v>
      </c>
      <c r="AV45" s="22" t="str">
        <f t="shared" si="7"/>
        <v>N</v>
      </c>
      <c r="AW45" s="23" t="str">
        <f t="shared" si="15"/>
        <v>N</v>
      </c>
    </row>
    <row r="46" spans="1:49" ht="15">
      <c r="A46" s="58">
        <f t="shared" si="17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6"/>
        <v>N/A</v>
      </c>
      <c r="AO46" s="18" t="str">
        <f t="shared" si="9"/>
        <v>N</v>
      </c>
      <c r="AP46" s="18" t="str">
        <f t="shared" si="10"/>
        <v>N</v>
      </c>
      <c r="AQ46" s="18" t="str">
        <f t="shared" si="11"/>
        <v>N</v>
      </c>
      <c r="AR46" s="18" t="str">
        <f t="shared" si="4"/>
        <v>N</v>
      </c>
      <c r="AS46" s="18" t="str">
        <f t="shared" si="12"/>
        <v>N</v>
      </c>
      <c r="AT46" s="18" t="str">
        <f t="shared" si="13"/>
        <v>N</v>
      </c>
      <c r="AU46" s="18" t="str">
        <f t="shared" si="14"/>
        <v>N</v>
      </c>
      <c r="AV46" s="22" t="str">
        <f t="shared" si="7"/>
        <v>N</v>
      </c>
      <c r="AW46" s="23" t="str">
        <f t="shared" si="15"/>
        <v>N</v>
      </c>
    </row>
    <row r="47" spans="1:49" ht="15">
      <c r="A47" s="58">
        <f t="shared" si="17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6"/>
        <v>N/A</v>
      </c>
      <c r="AO47" s="18" t="str">
        <f t="shared" si="9"/>
        <v>N</v>
      </c>
      <c r="AP47" s="18" t="str">
        <f t="shared" si="10"/>
        <v>N</v>
      </c>
      <c r="AQ47" s="18" t="str">
        <f t="shared" si="11"/>
        <v>N</v>
      </c>
      <c r="AR47" s="18" t="str">
        <f t="shared" si="4"/>
        <v>N</v>
      </c>
      <c r="AS47" s="18" t="str">
        <f t="shared" si="12"/>
        <v>N</v>
      </c>
      <c r="AT47" s="18" t="str">
        <f t="shared" si="13"/>
        <v>N</v>
      </c>
      <c r="AU47" s="18" t="str">
        <f t="shared" si="14"/>
        <v>N</v>
      </c>
      <c r="AV47" s="22" t="str">
        <f t="shared" si="7"/>
        <v>N</v>
      </c>
      <c r="AW47" s="23" t="str">
        <f t="shared" si="15"/>
        <v>N</v>
      </c>
    </row>
    <row r="48" spans="1:49" ht="15">
      <c r="A48" s="58">
        <f t="shared" si="17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6"/>
        <v>N/A</v>
      </c>
      <c r="AO48" s="18" t="str">
        <f t="shared" si="9"/>
        <v>N</v>
      </c>
      <c r="AP48" s="18" t="str">
        <f t="shared" si="10"/>
        <v>N</v>
      </c>
      <c r="AQ48" s="18" t="str">
        <f t="shared" si="11"/>
        <v>N</v>
      </c>
      <c r="AR48" s="18" t="str">
        <f t="shared" si="4"/>
        <v>N</v>
      </c>
      <c r="AS48" s="18" t="str">
        <f t="shared" si="12"/>
        <v>N</v>
      </c>
      <c r="AT48" s="18" t="str">
        <f t="shared" si="13"/>
        <v>N</v>
      </c>
      <c r="AU48" s="18" t="str">
        <f t="shared" si="14"/>
        <v>N</v>
      </c>
      <c r="AV48" s="22" t="str">
        <f t="shared" si="7"/>
        <v>N</v>
      </c>
      <c r="AW48" s="23" t="str">
        <f t="shared" si="15"/>
        <v>N</v>
      </c>
    </row>
    <row r="49" spans="1:49" ht="15">
      <c r="A49" s="58">
        <f t="shared" si="17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6"/>
        <v>N/A</v>
      </c>
      <c r="AO49" s="18" t="str">
        <f t="shared" si="9"/>
        <v>N</v>
      </c>
      <c r="AP49" s="18" t="str">
        <f t="shared" si="10"/>
        <v>N</v>
      </c>
      <c r="AQ49" s="18" t="str">
        <f t="shared" si="11"/>
        <v>N</v>
      </c>
      <c r="AR49" s="18" t="str">
        <f t="shared" si="4"/>
        <v>N</v>
      </c>
      <c r="AS49" s="18" t="str">
        <f t="shared" si="12"/>
        <v>N</v>
      </c>
      <c r="AT49" s="18" t="str">
        <f t="shared" si="13"/>
        <v>N</v>
      </c>
      <c r="AU49" s="18" t="str">
        <f t="shared" si="14"/>
        <v>N</v>
      </c>
      <c r="AV49" s="22" t="str">
        <f t="shared" si="7"/>
        <v>N</v>
      </c>
      <c r="AW49" s="23" t="str">
        <f t="shared" si="15"/>
        <v>N</v>
      </c>
    </row>
    <row r="50" spans="1:49" ht="15">
      <c r="A50" s="58">
        <f t="shared" si="17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6"/>
        <v>N/A</v>
      </c>
      <c r="AO50" s="18" t="str">
        <f t="shared" si="9"/>
        <v>N</v>
      </c>
      <c r="AP50" s="18" t="str">
        <f t="shared" si="10"/>
        <v>N</v>
      </c>
      <c r="AQ50" s="18" t="str">
        <f t="shared" si="11"/>
        <v>N</v>
      </c>
      <c r="AR50" s="18" t="str">
        <f t="shared" si="4"/>
        <v>N</v>
      </c>
      <c r="AS50" s="18" t="str">
        <f t="shared" si="12"/>
        <v>N</v>
      </c>
      <c r="AT50" s="18" t="str">
        <f t="shared" si="13"/>
        <v>N</v>
      </c>
      <c r="AU50" s="18" t="str">
        <f t="shared" si="14"/>
        <v>N</v>
      </c>
      <c r="AV50" s="22" t="str">
        <f t="shared" si="7"/>
        <v>N</v>
      </c>
      <c r="AW50" s="23" t="str">
        <f t="shared" si="15"/>
        <v>N</v>
      </c>
    </row>
    <row r="51" spans="1:49" ht="15">
      <c r="A51" s="58">
        <f t="shared" si="17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6"/>
        <v>N/A</v>
      </c>
      <c r="AO51" s="18" t="str">
        <f t="shared" si="9"/>
        <v>N</v>
      </c>
      <c r="AP51" s="18" t="str">
        <f t="shared" si="10"/>
        <v>N</v>
      </c>
      <c r="AQ51" s="18" t="str">
        <f t="shared" si="11"/>
        <v>N</v>
      </c>
      <c r="AR51" s="18" t="str">
        <f t="shared" si="4"/>
        <v>N</v>
      </c>
      <c r="AS51" s="18" t="str">
        <f t="shared" si="12"/>
        <v>N</v>
      </c>
      <c r="AT51" s="18" t="str">
        <f t="shared" si="13"/>
        <v>N</v>
      </c>
      <c r="AU51" s="18" t="str">
        <f t="shared" si="14"/>
        <v>N</v>
      </c>
      <c r="AV51" s="22" t="str">
        <f t="shared" si="7"/>
        <v>N</v>
      </c>
      <c r="AW51" s="23" t="str">
        <f t="shared" si="15"/>
        <v>N</v>
      </c>
    </row>
    <row r="52" spans="1:49" ht="15">
      <c r="A52" s="58">
        <f t="shared" si="17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6"/>
        <v>N/A</v>
      </c>
      <c r="AO52" s="18" t="str">
        <f t="shared" si="9"/>
        <v>N</v>
      </c>
      <c r="AP52" s="18" t="str">
        <f t="shared" si="10"/>
        <v>N</v>
      </c>
      <c r="AQ52" s="18" t="str">
        <f t="shared" si="11"/>
        <v>N</v>
      </c>
      <c r="AR52" s="18" t="str">
        <f t="shared" si="4"/>
        <v>N</v>
      </c>
      <c r="AS52" s="18" t="str">
        <f t="shared" si="12"/>
        <v>N</v>
      </c>
      <c r="AT52" s="18" t="str">
        <f t="shared" si="13"/>
        <v>N</v>
      </c>
      <c r="AU52" s="18" t="str">
        <f t="shared" si="14"/>
        <v>N</v>
      </c>
      <c r="AV52" s="22" t="str">
        <f t="shared" si="7"/>
        <v>N</v>
      </c>
      <c r="AW52" s="23" t="str">
        <f t="shared" si="15"/>
        <v>N</v>
      </c>
    </row>
    <row r="53" spans="1:49" ht="15">
      <c r="A53" s="58">
        <f t="shared" si="17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6"/>
        <v>N/A</v>
      </c>
      <c r="AO53" s="18" t="str">
        <f t="shared" si="9"/>
        <v>N</v>
      </c>
      <c r="AP53" s="18" t="str">
        <f t="shared" si="10"/>
        <v>N</v>
      </c>
      <c r="AQ53" s="18" t="str">
        <f t="shared" si="11"/>
        <v>N</v>
      </c>
      <c r="AR53" s="18" t="str">
        <f t="shared" si="4"/>
        <v>N</v>
      </c>
      <c r="AS53" s="18" t="str">
        <f t="shared" si="12"/>
        <v>N</v>
      </c>
      <c r="AT53" s="18" t="str">
        <f t="shared" si="13"/>
        <v>N</v>
      </c>
      <c r="AU53" s="18" t="str">
        <f t="shared" si="14"/>
        <v>N</v>
      </c>
      <c r="AV53" s="22" t="str">
        <f t="shared" si="7"/>
        <v>N</v>
      </c>
      <c r="AW53" s="23" t="str">
        <f t="shared" si="15"/>
        <v>N</v>
      </c>
    </row>
    <row r="54" spans="1:49" ht="15">
      <c r="A54" s="58">
        <f t="shared" si="17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6"/>
        <v>N/A</v>
      </c>
      <c r="AO54" s="18" t="str">
        <f t="shared" si="9"/>
        <v>N</v>
      </c>
      <c r="AP54" s="18" t="str">
        <f t="shared" si="10"/>
        <v>N</v>
      </c>
      <c r="AQ54" s="18" t="str">
        <f t="shared" si="11"/>
        <v>N</v>
      </c>
      <c r="AR54" s="18" t="str">
        <f t="shared" si="4"/>
        <v>N</v>
      </c>
      <c r="AS54" s="18" t="str">
        <f t="shared" si="12"/>
        <v>N</v>
      </c>
      <c r="AT54" s="18" t="str">
        <f t="shared" si="13"/>
        <v>N</v>
      </c>
      <c r="AU54" s="18" t="str">
        <f t="shared" si="14"/>
        <v>N</v>
      </c>
      <c r="AV54" s="22" t="str">
        <f t="shared" si="7"/>
        <v>N</v>
      </c>
      <c r="AW54" s="23" t="str">
        <f t="shared" si="15"/>
        <v>N</v>
      </c>
    </row>
    <row r="55" spans="1:49" ht="15">
      <c r="A55" s="58">
        <f t="shared" si="17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6"/>
        <v>N/A</v>
      </c>
      <c r="AO55" s="18" t="str">
        <f t="shared" si="9"/>
        <v>N</v>
      </c>
      <c r="AP55" s="18" t="str">
        <f t="shared" si="10"/>
        <v>N</v>
      </c>
      <c r="AQ55" s="18" t="str">
        <f t="shared" si="11"/>
        <v>N</v>
      </c>
      <c r="AR55" s="18" t="str">
        <f t="shared" si="4"/>
        <v>N</v>
      </c>
      <c r="AS55" s="18" t="str">
        <f t="shared" si="12"/>
        <v>N</v>
      </c>
      <c r="AT55" s="18" t="str">
        <f t="shared" si="13"/>
        <v>N</v>
      </c>
      <c r="AU55" s="18" t="str">
        <f t="shared" si="14"/>
        <v>N</v>
      </c>
      <c r="AV55" s="22" t="str">
        <f t="shared" si="7"/>
        <v>N</v>
      </c>
      <c r="AW55" s="23" t="str">
        <f t="shared" si="15"/>
        <v>N</v>
      </c>
    </row>
    <row r="56" spans="1:49" ht="15">
      <c r="A56" s="58">
        <f t="shared" si="17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6"/>
        <v>N/A</v>
      </c>
      <c r="AO56" s="18" t="str">
        <f t="shared" si="9"/>
        <v>N</v>
      </c>
      <c r="AP56" s="18" t="str">
        <f t="shared" si="10"/>
        <v>N</v>
      </c>
      <c r="AQ56" s="18" t="str">
        <f t="shared" si="11"/>
        <v>N</v>
      </c>
      <c r="AR56" s="18" t="str">
        <f t="shared" si="4"/>
        <v>N</v>
      </c>
      <c r="AS56" s="18" t="str">
        <f t="shared" si="12"/>
        <v>N</v>
      </c>
      <c r="AT56" s="18" t="str">
        <f t="shared" si="13"/>
        <v>N</v>
      </c>
      <c r="AU56" s="18" t="str">
        <f t="shared" si="14"/>
        <v>N</v>
      </c>
      <c r="AV56" s="22" t="str">
        <f t="shared" si="7"/>
        <v>N</v>
      </c>
      <c r="AW56" s="23" t="str">
        <f t="shared" si="15"/>
        <v>N</v>
      </c>
    </row>
    <row r="57" spans="1:49" ht="15">
      <c r="A57" s="58">
        <f t="shared" si="17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6"/>
        <v>N/A</v>
      </c>
      <c r="AO57" s="18" t="str">
        <f t="shared" si="9"/>
        <v>N</v>
      </c>
      <c r="AP57" s="18" t="str">
        <f t="shared" si="10"/>
        <v>N</v>
      </c>
      <c r="AQ57" s="18" t="str">
        <f t="shared" si="11"/>
        <v>N</v>
      </c>
      <c r="AR57" s="18" t="str">
        <f t="shared" si="4"/>
        <v>N</v>
      </c>
      <c r="AS57" s="18" t="str">
        <f t="shared" si="12"/>
        <v>N</v>
      </c>
      <c r="AT57" s="18" t="str">
        <f t="shared" si="13"/>
        <v>N</v>
      </c>
      <c r="AU57" s="18" t="str">
        <f t="shared" si="14"/>
        <v>N</v>
      </c>
      <c r="AV57" s="22" t="str">
        <f t="shared" si="7"/>
        <v>N</v>
      </c>
      <c r="AW57" s="23" t="str">
        <f t="shared" si="15"/>
        <v>N</v>
      </c>
    </row>
    <row r="58" spans="1:49" ht="15">
      <c r="A58" s="58">
        <f t="shared" si="17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6"/>
        <v>N/A</v>
      </c>
      <c r="AO58" s="18" t="str">
        <f t="shared" si="9"/>
        <v>N</v>
      </c>
      <c r="AP58" s="18" t="str">
        <f t="shared" si="10"/>
        <v>N</v>
      </c>
      <c r="AQ58" s="18" t="str">
        <f t="shared" si="11"/>
        <v>N</v>
      </c>
      <c r="AR58" s="18" t="str">
        <f t="shared" si="4"/>
        <v>N</v>
      </c>
      <c r="AS58" s="18" t="str">
        <f t="shared" si="12"/>
        <v>N</v>
      </c>
      <c r="AT58" s="18" t="str">
        <f t="shared" si="13"/>
        <v>N</v>
      </c>
      <c r="AU58" s="18" t="str">
        <f t="shared" si="14"/>
        <v>N</v>
      </c>
      <c r="AV58" s="22" t="str">
        <f t="shared" si="7"/>
        <v>N</v>
      </c>
      <c r="AW58" s="23" t="str">
        <f t="shared" si="15"/>
        <v>N</v>
      </c>
    </row>
    <row r="59" spans="1:49" ht="15">
      <c r="A59" s="58">
        <f t="shared" si="17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6"/>
        <v>N/A</v>
      </c>
      <c r="AO59" s="18" t="str">
        <f t="shared" si="9"/>
        <v>N</v>
      </c>
      <c r="AP59" s="18" t="str">
        <f t="shared" si="10"/>
        <v>N</v>
      </c>
      <c r="AQ59" s="18" t="str">
        <f t="shared" si="11"/>
        <v>N</v>
      </c>
      <c r="AR59" s="18" t="str">
        <f t="shared" si="4"/>
        <v>N</v>
      </c>
      <c r="AS59" s="18" t="str">
        <f t="shared" si="12"/>
        <v>N</v>
      </c>
      <c r="AT59" s="18" t="str">
        <f t="shared" si="13"/>
        <v>N</v>
      </c>
      <c r="AU59" s="18" t="str">
        <f t="shared" si="14"/>
        <v>N</v>
      </c>
      <c r="AV59" s="22" t="str">
        <f t="shared" si="7"/>
        <v>N</v>
      </c>
      <c r="AW59" s="23" t="str">
        <f t="shared" si="15"/>
        <v>N</v>
      </c>
    </row>
    <row r="60" spans="1:49" ht="15">
      <c r="A60" s="58">
        <f t="shared" si="17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6"/>
        <v>N/A</v>
      </c>
      <c r="AO60" s="18" t="str">
        <f t="shared" si="9"/>
        <v>N</v>
      </c>
      <c r="AP60" s="18" t="str">
        <f t="shared" si="10"/>
        <v>N</v>
      </c>
      <c r="AQ60" s="18" t="str">
        <f t="shared" si="11"/>
        <v>N</v>
      </c>
      <c r="AR60" s="18" t="str">
        <f t="shared" si="4"/>
        <v>N</v>
      </c>
      <c r="AS60" s="18" t="str">
        <f t="shared" si="12"/>
        <v>N</v>
      </c>
      <c r="AT60" s="18" t="str">
        <f t="shared" si="13"/>
        <v>N</v>
      </c>
      <c r="AU60" s="18" t="str">
        <f t="shared" si="14"/>
        <v>N</v>
      </c>
      <c r="AV60" s="22" t="str">
        <f t="shared" si="7"/>
        <v>N</v>
      </c>
      <c r="AW60" s="23" t="str">
        <f t="shared" si="15"/>
        <v>N</v>
      </c>
    </row>
    <row r="61" spans="1:49" ht="15">
      <c r="A61" s="58">
        <f t="shared" si="17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6"/>
        <v>N/A</v>
      </c>
      <c r="AO61" s="18" t="str">
        <f t="shared" si="9"/>
        <v>N</v>
      </c>
      <c r="AP61" s="18" t="str">
        <f t="shared" si="10"/>
        <v>N</v>
      </c>
      <c r="AQ61" s="18" t="str">
        <f t="shared" si="11"/>
        <v>N</v>
      </c>
      <c r="AR61" s="18" t="str">
        <f t="shared" si="4"/>
        <v>N</v>
      </c>
      <c r="AS61" s="18" t="str">
        <f t="shared" si="12"/>
        <v>N</v>
      </c>
      <c r="AT61" s="18" t="str">
        <f t="shared" si="13"/>
        <v>N</v>
      </c>
      <c r="AU61" s="18" t="str">
        <f t="shared" si="14"/>
        <v>N</v>
      </c>
      <c r="AV61" s="22" t="str">
        <f t="shared" si="7"/>
        <v>N</v>
      </c>
      <c r="AW61" s="23" t="str">
        <f t="shared" si="15"/>
        <v>N</v>
      </c>
    </row>
    <row r="62" spans="1:49" ht="15">
      <c r="A62" s="58">
        <f t="shared" si="17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6"/>
        <v>N/A</v>
      </c>
      <c r="AO62" s="18" t="str">
        <f t="shared" si="9"/>
        <v>N</v>
      </c>
      <c r="AP62" s="18" t="str">
        <f t="shared" si="10"/>
        <v>N</v>
      </c>
      <c r="AQ62" s="18" t="str">
        <f t="shared" si="11"/>
        <v>N</v>
      </c>
      <c r="AR62" s="18" t="str">
        <f t="shared" si="4"/>
        <v>N</v>
      </c>
      <c r="AS62" s="18" t="str">
        <f t="shared" si="12"/>
        <v>N</v>
      </c>
      <c r="AT62" s="18" t="str">
        <f t="shared" si="13"/>
        <v>N</v>
      </c>
      <c r="AU62" s="18" t="str">
        <f t="shared" si="14"/>
        <v>N</v>
      </c>
      <c r="AV62" s="22" t="str">
        <f t="shared" si="7"/>
        <v>N</v>
      </c>
      <c r="AW62" s="23" t="str">
        <f t="shared" si="15"/>
        <v>N</v>
      </c>
    </row>
    <row r="63" spans="1:49" ht="15">
      <c r="A63" s="58">
        <f t="shared" si="17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6"/>
        <v>N/A</v>
      </c>
      <c r="AO63" s="18" t="str">
        <f t="shared" si="9"/>
        <v>N</v>
      </c>
      <c r="AP63" s="18" t="str">
        <f t="shared" si="10"/>
        <v>N</v>
      </c>
      <c r="AQ63" s="18" t="str">
        <f t="shared" si="11"/>
        <v>N</v>
      </c>
      <c r="AR63" s="18" t="str">
        <f t="shared" si="4"/>
        <v>N</v>
      </c>
      <c r="AS63" s="18" t="str">
        <f t="shared" si="12"/>
        <v>N</v>
      </c>
      <c r="AT63" s="18" t="str">
        <f t="shared" si="13"/>
        <v>N</v>
      </c>
      <c r="AU63" s="18" t="str">
        <f t="shared" si="14"/>
        <v>N</v>
      </c>
      <c r="AV63" s="22" t="str">
        <f t="shared" si="7"/>
        <v>N</v>
      </c>
      <c r="AW63" s="23" t="str">
        <f t="shared" si="15"/>
        <v>N</v>
      </c>
    </row>
    <row r="64" spans="1:49" ht="15">
      <c r="A64" s="58">
        <f t="shared" si="17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6"/>
        <v>N/A</v>
      </c>
      <c r="AO64" s="18" t="str">
        <f t="shared" si="9"/>
        <v>N</v>
      </c>
      <c r="AP64" s="18" t="str">
        <f t="shared" si="10"/>
        <v>N</v>
      </c>
      <c r="AQ64" s="18" t="str">
        <f t="shared" si="11"/>
        <v>N</v>
      </c>
      <c r="AR64" s="18" t="str">
        <f t="shared" si="4"/>
        <v>N</v>
      </c>
      <c r="AS64" s="18" t="str">
        <f t="shared" si="12"/>
        <v>N</v>
      </c>
      <c r="AT64" s="18" t="str">
        <f t="shared" si="13"/>
        <v>N</v>
      </c>
      <c r="AU64" s="18" t="str">
        <f t="shared" si="14"/>
        <v>N</v>
      </c>
      <c r="AV64" s="22" t="str">
        <f t="shared" si="7"/>
        <v>N</v>
      </c>
      <c r="AW64" s="23" t="str">
        <f t="shared" si="15"/>
        <v>N</v>
      </c>
    </row>
    <row r="65" spans="1:49" ht="15">
      <c r="A65" s="58">
        <f t="shared" si="17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6"/>
        <v>N/A</v>
      </c>
      <c r="AO65" s="18" t="str">
        <f t="shared" si="9"/>
        <v>N</v>
      </c>
      <c r="AP65" s="18" t="str">
        <f t="shared" si="10"/>
        <v>N</v>
      </c>
      <c r="AQ65" s="18" t="str">
        <f t="shared" si="11"/>
        <v>N</v>
      </c>
      <c r="AR65" s="18" t="str">
        <f t="shared" si="4"/>
        <v>N</v>
      </c>
      <c r="AS65" s="18" t="str">
        <f t="shared" si="12"/>
        <v>N</v>
      </c>
      <c r="AT65" s="18" t="str">
        <f t="shared" si="13"/>
        <v>N</v>
      </c>
      <c r="AU65" s="18" t="str">
        <f t="shared" si="14"/>
        <v>N</v>
      </c>
      <c r="AV65" s="22" t="str">
        <f t="shared" si="7"/>
        <v>N</v>
      </c>
      <c r="AW65" s="23" t="str">
        <f t="shared" si="15"/>
        <v>N</v>
      </c>
    </row>
    <row r="66" spans="1:49" ht="15">
      <c r="A66" s="58">
        <f t="shared" si="17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6"/>
        <v>N/A</v>
      </c>
      <c r="AO66" s="18" t="str">
        <f t="shared" si="9"/>
        <v>N</v>
      </c>
      <c r="AP66" s="18" t="str">
        <f t="shared" si="10"/>
        <v>N</v>
      </c>
      <c r="AQ66" s="18" t="str">
        <f t="shared" si="11"/>
        <v>N</v>
      </c>
      <c r="AR66" s="18" t="str">
        <f t="shared" si="4"/>
        <v>N</v>
      </c>
      <c r="AS66" s="18" t="str">
        <f t="shared" si="12"/>
        <v>N</v>
      </c>
      <c r="AT66" s="18" t="str">
        <f t="shared" si="13"/>
        <v>N</v>
      </c>
      <c r="AU66" s="18" t="str">
        <f t="shared" si="14"/>
        <v>N</v>
      </c>
      <c r="AV66" s="22" t="str">
        <f t="shared" si="7"/>
        <v>N</v>
      </c>
      <c r="AW66" s="23" t="str">
        <f t="shared" si="15"/>
        <v>N</v>
      </c>
    </row>
    <row r="67" spans="1:49" ht="15">
      <c r="A67" s="58">
        <f t="shared" si="17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6"/>
        <v>N/A</v>
      </c>
      <c r="AO67" s="18" t="str">
        <f t="shared" si="9"/>
        <v>N</v>
      </c>
      <c r="AP67" s="18" t="str">
        <f t="shared" si="10"/>
        <v>N</v>
      </c>
      <c r="AQ67" s="18" t="str">
        <f t="shared" si="11"/>
        <v>N</v>
      </c>
      <c r="AR67" s="18" t="str">
        <f t="shared" si="4"/>
        <v>N</v>
      </c>
      <c r="AS67" s="18" t="str">
        <f t="shared" si="12"/>
        <v>N</v>
      </c>
      <c r="AT67" s="18" t="str">
        <f t="shared" si="13"/>
        <v>N</v>
      </c>
      <c r="AU67" s="18" t="str">
        <f t="shared" si="14"/>
        <v>N</v>
      </c>
      <c r="AV67" s="22" t="str">
        <f t="shared" si="7"/>
        <v>N</v>
      </c>
      <c r="AW67" s="23" t="str">
        <f t="shared" si="15"/>
        <v>N</v>
      </c>
    </row>
    <row r="68" spans="1:49" ht="15">
      <c r="A68" s="58">
        <f t="shared" si="17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6"/>
        <v>N/A</v>
      </c>
      <c r="AO68" s="18" t="str">
        <f t="shared" si="9"/>
        <v>N</v>
      </c>
      <c r="AP68" s="18" t="str">
        <f t="shared" si="10"/>
        <v>N</v>
      </c>
      <c r="AQ68" s="18" t="str">
        <f t="shared" si="11"/>
        <v>N</v>
      </c>
      <c r="AR68" s="18" t="str">
        <f t="shared" si="4"/>
        <v>N</v>
      </c>
      <c r="AS68" s="18" t="str">
        <f t="shared" si="12"/>
        <v>N</v>
      </c>
      <c r="AT68" s="18" t="str">
        <f t="shared" si="13"/>
        <v>N</v>
      </c>
      <c r="AU68" s="18" t="str">
        <f t="shared" si="14"/>
        <v>N</v>
      </c>
      <c r="AV68" s="22" t="str">
        <f t="shared" si="7"/>
        <v>N</v>
      </c>
      <c r="AW68" s="23" t="str">
        <f t="shared" si="15"/>
        <v>N</v>
      </c>
    </row>
    <row r="69" spans="1:49" ht="15">
      <c r="A69" s="58">
        <f t="shared" si="17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6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7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6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7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96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292" yWindow="54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82</v>
      </c>
      <c r="B1" s="61" t="s">
        <v>78</v>
      </c>
      <c r="C1" s="61"/>
      <c r="D1" s="62" t="s">
        <v>79</v>
      </c>
      <c r="E1" s="63" t="s">
        <v>80</v>
      </c>
      <c r="F1" s="62" t="s">
        <v>81</v>
      </c>
      <c r="G1" s="60" t="s">
        <v>84</v>
      </c>
      <c r="H1" s="60" t="s">
        <v>92</v>
      </c>
      <c r="I1" s="64" t="s">
        <v>83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Jan Yang</v>
      </c>
      <c r="B3" s="160" t="str" ph="1">
        <f>Scoresheet!B3</f>
        <v>Zhenyuang14, Yunnan</v>
      </c>
      <c r="C3" s="161"/>
      <c r="D3" s="162" t="str" ph="1">
        <f>Scoresheet!C3</f>
        <v>24° 07' 18.1"</v>
      </c>
      <c r="E3" s="163" t="str" ph="1">
        <f>Scoresheet!E3</f>
        <v>101° 31' 32.1"</v>
      </c>
      <c r="F3" s="162" t="str" ph="1">
        <f>Scoresheet!G3</f>
        <v>800 m</v>
      </c>
      <c r="G3" s="164" t="str" ph="1">
        <f>Scoresheet!I3</f>
        <v>26.10.2008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86</v>
      </c>
      <c r="D5" s="86" t="s">
        <v>93</v>
      </c>
    </row>
    <row r="6" spans="1:82" ht="15" customHeight="1">
      <c r="C6" s="87" t="s">
        <v>85</v>
      </c>
      <c r="D6" s="88" t="s">
        <v>34</v>
      </c>
      <c r="E6" s="89" t="s">
        <v>35</v>
      </c>
      <c r="F6" s="89" t="s">
        <v>36</v>
      </c>
      <c r="G6" s="89" t="s">
        <v>38</v>
      </c>
      <c r="H6" s="89" t="s">
        <v>39</v>
      </c>
      <c r="I6" s="89" t="s">
        <v>40</v>
      </c>
      <c r="J6" s="89" t="s">
        <v>41</v>
      </c>
      <c r="K6" s="90" t="s">
        <v>42</v>
      </c>
      <c r="L6" s="90" t="s">
        <v>43</v>
      </c>
      <c r="M6" s="90" t="s">
        <v>44</v>
      </c>
      <c r="N6" s="90" t="s">
        <v>45</v>
      </c>
      <c r="O6" s="90" t="s">
        <v>46</v>
      </c>
      <c r="P6" s="90" t="s">
        <v>47</v>
      </c>
      <c r="Q6" s="90" t="s">
        <v>48</v>
      </c>
      <c r="R6" s="90" t="s">
        <v>49</v>
      </c>
      <c r="S6" s="90" t="s">
        <v>50</v>
      </c>
      <c r="T6" s="91" t="s">
        <v>51</v>
      </c>
      <c r="U6" s="91" t="s">
        <v>52</v>
      </c>
      <c r="V6" s="91" t="s">
        <v>53</v>
      </c>
      <c r="W6" s="91" t="s">
        <v>54</v>
      </c>
      <c r="X6" s="92" t="s">
        <v>55</v>
      </c>
      <c r="Y6" s="92" t="s">
        <v>56</v>
      </c>
      <c r="Z6" s="92" t="s">
        <v>57</v>
      </c>
      <c r="AA6" s="93" t="s">
        <v>58</v>
      </c>
      <c r="AB6" s="93" t="s">
        <v>59</v>
      </c>
      <c r="AC6" s="93" t="s">
        <v>60</v>
      </c>
      <c r="AD6" s="93" t="s">
        <v>61</v>
      </c>
      <c r="AE6" s="93" t="s">
        <v>62</v>
      </c>
      <c r="AF6" s="94" t="s">
        <v>63</v>
      </c>
      <c r="AG6" s="94" t="s">
        <v>64</v>
      </c>
      <c r="AH6" s="94" t="s">
        <v>65</v>
      </c>
      <c r="AI6" s="95"/>
      <c r="AJ6" s="95"/>
      <c r="AK6" s="95"/>
      <c r="AL6" s="95"/>
      <c r="AM6" s="95"/>
      <c r="AN6" s="95"/>
      <c r="AQ6" s="66" t="s">
        <v>66</v>
      </c>
      <c r="AR6" s="96" t="s">
        <v>34</v>
      </c>
      <c r="AS6" s="97" t="s">
        <v>35</v>
      </c>
      <c r="AT6" s="97" t="s">
        <v>36</v>
      </c>
      <c r="AU6" s="97" t="s">
        <v>38</v>
      </c>
      <c r="AV6" s="97" t="s">
        <v>39</v>
      </c>
      <c r="AW6" s="97" t="s">
        <v>40</v>
      </c>
      <c r="AX6" s="97" t="s">
        <v>41</v>
      </c>
      <c r="AY6" s="98" t="s">
        <v>42</v>
      </c>
      <c r="AZ6" s="98" t="s">
        <v>43</v>
      </c>
      <c r="BA6" s="98" t="s">
        <v>44</v>
      </c>
      <c r="BB6" s="98" t="s">
        <v>45</v>
      </c>
      <c r="BC6" s="98" t="s">
        <v>46</v>
      </c>
      <c r="BD6" s="98" t="s">
        <v>47</v>
      </c>
      <c r="BE6" s="98" t="s">
        <v>48</v>
      </c>
      <c r="BF6" s="98" t="s">
        <v>49</v>
      </c>
      <c r="BG6" s="98" t="s">
        <v>50</v>
      </c>
      <c r="BH6" s="99" t="s">
        <v>51</v>
      </c>
      <c r="BI6" s="99" t="s">
        <v>52</v>
      </c>
      <c r="BJ6" s="99" t="s">
        <v>53</v>
      </c>
      <c r="BK6" s="99" t="s">
        <v>54</v>
      </c>
      <c r="BL6" s="100" t="s">
        <v>55</v>
      </c>
      <c r="BM6" s="100" t="s">
        <v>56</v>
      </c>
      <c r="BN6" s="100" t="s">
        <v>57</v>
      </c>
      <c r="BO6" s="101" t="s">
        <v>58</v>
      </c>
      <c r="BP6" s="101" t="s">
        <v>59</v>
      </c>
      <c r="BQ6" s="101" t="s">
        <v>60</v>
      </c>
      <c r="BR6" s="101" t="s">
        <v>61</v>
      </c>
      <c r="BS6" s="101" t="s">
        <v>62</v>
      </c>
      <c r="BT6" s="95" t="s">
        <v>63</v>
      </c>
      <c r="BU6" s="95" t="s">
        <v>64</v>
      </c>
      <c r="BV6" s="95" t="s">
        <v>65</v>
      </c>
      <c r="BX6" s="102" t="s">
        <v>87</v>
      </c>
      <c r="BY6" s="103" t="s">
        <v>67</v>
      </c>
      <c r="BZ6" s="104" t="s">
        <v>68</v>
      </c>
      <c r="CA6" s="105" t="s">
        <v>69</v>
      </c>
      <c r="CB6" s="106" t="s">
        <v>70</v>
      </c>
      <c r="CC6" s="107" t="s">
        <v>71</v>
      </c>
      <c r="CD6" s="108" t="s">
        <v>72</v>
      </c>
    </row>
    <row r="7" spans="1:82">
      <c r="A7" s="96">
        <f>IF(B7&gt;0,(ROW(A7)-6),0)</f>
        <v>1</v>
      </c>
      <c r="B7" s="109" t="str">
        <f>Scoresheet!B7</f>
        <v>14-OTU-01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0.33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0.33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0.5</v>
      </c>
      <c r="W7" s="110">
        <f>IF((Scoresheet!$Y7+Scoresheet!$Z7+Scoresheet!$AA7)=0,0,FLOOR(Scoresheet!AA7/(Scoresheet!$Y7+Scoresheet!$Z7+Scoresheet!$AA7),0.01))</f>
        <v>0.5</v>
      </c>
      <c r="X7" s="66">
        <f>IF((Scoresheet!$AB7+Scoresheet!$AC7+Scoresheet!$AD7)=0,0,FLOOR(Scoresheet!AB7/(Scoresheet!$AB7+Scoresheet!$AC7+Scoresheet!$AD7),0.01))</f>
        <v>0.5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0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1</v>
      </c>
      <c r="BL7" s="66">
        <f t="shared" si="3"/>
        <v>1</v>
      </c>
      <c r="BM7" s="66">
        <f t="shared" si="3"/>
        <v>1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14-OTU-02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0.33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1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1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0.33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0.33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0.33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0</v>
      </c>
      <c r="AH8" s="109">
        <f>IF((Scoresheet!$AJ8+Scoresheet!$AK8+Scoresheet!$AL8)=0,0,FLOOR(Scoresheet!AL8/(Scoresheet!$AJ8+Scoresheet!$AK8+Scoresheet!$AL8),0.01))</f>
        <v>1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1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0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1</v>
      </c>
      <c r="BS8" s="66">
        <f t="shared" ref="BS8:BS71" si="39">IF(AE8&gt;0,1,0)</f>
        <v>1</v>
      </c>
      <c r="BT8" s="66">
        <f t="shared" ref="BT8:BT71" si="40">IF(AF8&gt;0,1,0)</f>
        <v>0</v>
      </c>
      <c r="BU8" s="66">
        <f t="shared" ref="BU8:BU71" si="41">IF(AG8&gt;0,1,0)</f>
        <v>0</v>
      </c>
      <c r="BV8" s="66">
        <f t="shared" ref="BV8:BV71" si="42">IF(AH8&gt;0,1,0)</f>
        <v>1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14-OTU-03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0.5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0.5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0.5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1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0.5</v>
      </c>
      <c r="AH9" s="109">
        <f>IF((Scoresheet!$AJ9+Scoresheet!$AK9+Scoresheet!$AL9)=0,0,FLOOR(Scoresheet!AL9/(Scoresheet!$AJ9+Scoresheet!$AK9+Scoresheet!$AL9),0.01))</f>
        <v>0.5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1</v>
      </c>
      <c r="BE9" s="66">
        <f t="shared" si="25"/>
        <v>1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1</v>
      </c>
      <c r="BJ9" s="66">
        <f t="shared" si="30"/>
        <v>1</v>
      </c>
      <c r="BK9" s="66">
        <f t="shared" si="31"/>
        <v>0</v>
      </c>
      <c r="BL9" s="66">
        <f t="shared" si="32"/>
        <v>0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0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1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14-OTU-04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1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1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0.5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1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1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1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1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14-OTU-05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0.2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0.2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1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</v>
      </c>
      <c r="AH11" s="109">
        <f>IF((Scoresheet!$AJ11+Scoresheet!$AK11+Scoresheet!$AL11)=0,0,FLOOR(Scoresheet!AL11/(Scoresheet!$AJ11+Scoresheet!$AK11+Scoresheet!$AL11),0.01))</f>
        <v>1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1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1</v>
      </c>
      <c r="BM11" s="66">
        <f t="shared" si="33"/>
        <v>0</v>
      </c>
      <c r="BN11" s="66">
        <f t="shared" si="34"/>
        <v>0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0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14-OTU-06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0.33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0.5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0.5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1</v>
      </c>
      <c r="BE12" s="66">
        <f t="shared" si="25"/>
        <v>1</v>
      </c>
      <c r="BF12" s="66">
        <f t="shared" si="26"/>
        <v>1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1</v>
      </c>
      <c r="BL12" s="66">
        <f t="shared" si="32"/>
        <v>1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14-OTU-07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0.5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1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1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1</v>
      </c>
      <c r="BC13" s="66">
        <f t="shared" si="23"/>
        <v>1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1</v>
      </c>
      <c r="BJ13" s="66">
        <f t="shared" si="30"/>
        <v>0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14-OTU-08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0.33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0.33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0.5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0.5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1</v>
      </c>
      <c r="BB14" s="66">
        <f t="shared" si="22"/>
        <v>1</v>
      </c>
      <c r="BC14" s="66">
        <f t="shared" si="23"/>
        <v>1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1</v>
      </c>
      <c r="BK14" s="66">
        <f t="shared" si="31"/>
        <v>0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1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14-OTU-09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0.5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0.5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1</v>
      </c>
      <c r="U15" s="66">
        <f>IF((Scoresheet!$Y15+Scoresheet!$Z15+Scoresheet!$AA15)=0,0,FLOOR(Scoresheet!Y15/(Scoresheet!$Y15+Scoresheet!$Z15+Scoresheet!$AA15),0.01))</f>
        <v>0.5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0.5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1</v>
      </c>
      <c r="BI15" s="66">
        <f t="shared" si="29"/>
        <v>1</v>
      </c>
      <c r="BJ15" s="66">
        <f t="shared" si="30"/>
        <v>1</v>
      </c>
      <c r="BK15" s="66">
        <f t="shared" si="31"/>
        <v>0</v>
      </c>
      <c r="BL15" s="66">
        <f t="shared" si="32"/>
        <v>0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14-OTU-10</v>
      </c>
      <c r="C16" s="66">
        <f>IF(Scoresheet!C16=0,0,Scoresheet!C16/(Scoresheet!C16+Scoresheet!D16))</f>
        <v>0</v>
      </c>
      <c r="D16" s="109">
        <f>IF(Scoresheet!D16=0,0,Scoresheet!D16/(Scoresheet!C16+Scoresheet!D16))</f>
        <v>1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0.5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0.5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1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0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0.5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1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0</v>
      </c>
      <c r="BE16" s="66">
        <f t="shared" si="25"/>
        <v>1</v>
      </c>
      <c r="BF16" s="66">
        <f t="shared" si="26"/>
        <v>1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1</v>
      </c>
      <c r="BM16" s="66">
        <f t="shared" si="33"/>
        <v>0</v>
      </c>
      <c r="BN16" s="66">
        <f t="shared" si="34"/>
        <v>0</v>
      </c>
      <c r="BO16" s="66">
        <f t="shared" si="35"/>
        <v>1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14-OTU-11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1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0.33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0.33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1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1</v>
      </c>
      <c r="AX17" s="66">
        <f t="shared" si="18"/>
        <v>1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0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1</v>
      </c>
      <c r="BM17" s="66">
        <f t="shared" si="33"/>
        <v>0</v>
      </c>
      <c r="BN17" s="66">
        <f t="shared" si="34"/>
        <v>0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14-OTU-12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0.5</v>
      </c>
      <c r="I18" s="66">
        <f>IF(Scoresheet!L18=0,0,Scoresheet!L18/(Scoresheet!K18+Scoresheet!L18)*(IF(Result!E18=0,1,Result!E18)))</f>
        <v>0.5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0.33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0.33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0.33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0.5</v>
      </c>
      <c r="X18" s="66">
        <f>IF((Scoresheet!$AB18+Scoresheet!$AC18+Scoresheet!$AD18)=0,0,FLOOR(Scoresheet!AB18/(Scoresheet!$AB18+Scoresheet!$AC18+Scoresheet!$AD18),0.01))</f>
        <v>0.5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0.5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0</v>
      </c>
      <c r="AV18" s="66">
        <f t="shared" si="16"/>
        <v>1</v>
      </c>
      <c r="AW18" s="66">
        <f t="shared" si="17"/>
        <v>1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1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1</v>
      </c>
      <c r="BL18" s="66">
        <f t="shared" si="32"/>
        <v>1</v>
      </c>
      <c r="BM18" s="66">
        <f t="shared" si="33"/>
        <v>1</v>
      </c>
      <c r="BN18" s="66">
        <f t="shared" si="34"/>
        <v>0</v>
      </c>
      <c r="BO18" s="66">
        <f t="shared" si="35"/>
        <v>1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14-OTU-13</v>
      </c>
      <c r="C19" s="66">
        <f>IF(Scoresheet!C19=0,0,Scoresheet!C19/(Scoresheet!C19+Scoresheet!D19))</f>
        <v>0</v>
      </c>
      <c r="D19" s="109">
        <f>IF(Scoresheet!D19=0,0,Scoresheet!D19/(Scoresheet!C19+Scoresheet!D19))</f>
        <v>1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0.5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1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1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1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0.5</v>
      </c>
      <c r="AG19" s="66">
        <f>IF((Scoresheet!$AJ19+Scoresheet!$AK19+Scoresheet!$AL19)=0,0,FLOOR(Scoresheet!AK19/(Scoresheet!$AJ19+Scoresheet!$AK19+Scoresheet!$AL19),0.01))</f>
        <v>0.5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0</v>
      </c>
      <c r="AW19" s="66">
        <f t="shared" si="17"/>
        <v>1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0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1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1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14-OTU-14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0.5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0.5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0.25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0.25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0.25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0.25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1</v>
      </c>
      <c r="BC20" s="66">
        <f t="shared" si="23"/>
        <v>1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1</v>
      </c>
      <c r="BS20" s="66">
        <f t="shared" si="39"/>
        <v>1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14-OTU-15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0.5</v>
      </c>
      <c r="I21" s="66">
        <f>IF(Scoresheet!L21=0,0,Scoresheet!L21/(Scoresheet!K21+Scoresheet!L21)*(IF(Result!E21=0,1,Result!E21)))</f>
        <v>0.5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0.5</v>
      </c>
      <c r="W21" s="109">
        <f>IF((Scoresheet!$Y21+Scoresheet!$Z21+Scoresheet!$AA21)=0,0,FLOOR(Scoresheet!AA21/(Scoresheet!$Y21+Scoresheet!$Z21+Scoresheet!$AA21),0.01))</f>
        <v>0.5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0.33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0.33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0.33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0</v>
      </c>
      <c r="AV21" s="66">
        <f t="shared" si="16"/>
        <v>1</v>
      </c>
      <c r="AW21" s="66">
        <f t="shared" si="17"/>
        <v>1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1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1</v>
      </c>
      <c r="BS21" s="66">
        <f t="shared" si="39"/>
        <v>1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14-OTU-16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0.5</v>
      </c>
      <c r="G22" s="66">
        <f>IF(Scoresheet!I22=0,0,Scoresheet!I22/(Scoresheet!I22+Scoresheet!J22)*(IF(Result!E22=0,1,Result!E22)))</f>
        <v>0.5</v>
      </c>
      <c r="H22" s="66">
        <f>IF(Scoresheet!K22=0,0,Scoresheet!K22/(Scoresheet!L22+Scoresheet!K22)*(IF(Result!E22=0,1,Result!E22)))</f>
        <v>0.5</v>
      </c>
      <c r="I22" s="66">
        <f>IF(Scoresheet!L22=0,0,Scoresheet!L22/(Scoresheet!K22+Scoresheet!L22)*(IF(Result!E22=0,1,Result!E22)))</f>
        <v>0.5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0.5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0.5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1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0.5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1</v>
      </c>
      <c r="AV22" s="66">
        <f t="shared" si="16"/>
        <v>1</v>
      </c>
      <c r="AW22" s="66">
        <f t="shared" si="17"/>
        <v>1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0</v>
      </c>
      <c r="BD22" s="66">
        <f t="shared" si="24"/>
        <v>0</v>
      </c>
      <c r="BE22" s="66">
        <f t="shared" si="25"/>
        <v>0</v>
      </c>
      <c r="BF22" s="66">
        <f t="shared" si="26"/>
        <v>1</v>
      </c>
      <c r="BG22" s="66">
        <f t="shared" si="27"/>
        <v>1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0</v>
      </c>
      <c r="BQ22" s="66">
        <f t="shared" si="37"/>
        <v>1</v>
      </c>
      <c r="BR22" s="66">
        <f t="shared" si="38"/>
        <v>1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14-OTU-17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0.5</v>
      </c>
      <c r="G23" s="66">
        <f>IF(Scoresheet!I23=0,0,Scoresheet!I23/(Scoresheet!I23+Scoresheet!J23)*(IF(Result!E23=0,1,Result!E23)))</f>
        <v>0.5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1</v>
      </c>
      <c r="J23" s="109">
        <f>IF(Scoresheet!M23=0,0,Scoresheet!M23/(Scoresheet!M23+Scoresheet!N23))</f>
        <v>0.5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0.5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0.5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1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0.5</v>
      </c>
      <c r="Y23" s="66">
        <f>IF((Scoresheet!$AB23+Scoresheet!$AC23+Scoresheet!$AD23)=0,0,FLOOR(Scoresheet!AC23/(Scoresheet!$AB23+Scoresheet!$AC23+Scoresheet!$AD23),0.01))</f>
        <v>0.5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1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1</v>
      </c>
      <c r="AV23" s="66">
        <f t="shared" si="16"/>
        <v>0</v>
      </c>
      <c r="AW23" s="66">
        <f t="shared" si="17"/>
        <v>1</v>
      </c>
      <c r="AX23" s="66">
        <f t="shared" si="18"/>
        <v>1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0</v>
      </c>
      <c r="BD23" s="66">
        <f t="shared" si="24"/>
        <v>1</v>
      </c>
      <c r="BE23" s="66">
        <f t="shared" si="25"/>
        <v>1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1</v>
      </c>
      <c r="BJ23" s="66">
        <f t="shared" si="30"/>
        <v>0</v>
      </c>
      <c r="BK23" s="66">
        <f t="shared" si="31"/>
        <v>0</v>
      </c>
      <c r="BL23" s="66">
        <f t="shared" si="32"/>
        <v>1</v>
      </c>
      <c r="BM23" s="66">
        <f t="shared" si="33"/>
        <v>1</v>
      </c>
      <c r="BN23" s="66">
        <f t="shared" si="34"/>
        <v>0</v>
      </c>
      <c r="BO23" s="66">
        <f t="shared" si="35"/>
        <v>0</v>
      </c>
      <c r="BP23" s="66">
        <f t="shared" si="36"/>
        <v>1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14-OTU-18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0.33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0.33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0.33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1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1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1</v>
      </c>
      <c r="BN24" s="66">
        <f t="shared" si="34"/>
        <v>0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14-OTU-19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0.5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0.5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1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0.5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0.5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0</v>
      </c>
      <c r="AH25" s="109">
        <f>IF((Scoresheet!$AJ25+Scoresheet!$AK25+Scoresheet!$AL25)=0,0,FLOOR(Scoresheet!AL25/(Scoresheet!$AJ25+Scoresheet!$AK25+Scoresheet!$AL25),0.01))</f>
        <v>1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1</v>
      </c>
      <c r="BA25" s="66">
        <f t="shared" si="21"/>
        <v>1</v>
      </c>
      <c r="BB25" s="66">
        <f t="shared" si="22"/>
        <v>0</v>
      </c>
      <c r="BC25" s="66">
        <f t="shared" si="23"/>
        <v>0</v>
      </c>
      <c r="BD25" s="66">
        <f t="shared" si="24"/>
        <v>0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1</v>
      </c>
      <c r="BS25" s="66">
        <f t="shared" si="39"/>
        <v>1</v>
      </c>
      <c r="BT25" s="66">
        <f t="shared" si="40"/>
        <v>0</v>
      </c>
      <c r="BU25" s="66">
        <f t="shared" si="41"/>
        <v>0</v>
      </c>
      <c r="BV25" s="66">
        <f t="shared" si="42"/>
        <v>1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14-OTU-20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1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1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0.5</v>
      </c>
      <c r="AG26" s="66">
        <f>IF((Scoresheet!$AJ26+Scoresheet!$AK26+Scoresheet!$AL26)=0,0,FLOOR(Scoresheet!AK26/(Scoresheet!$AJ26+Scoresheet!$AK26+Scoresheet!$AL26),0.01))</f>
        <v>0.5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1</v>
      </c>
      <c r="BB26" s="66">
        <f t="shared" si="22"/>
        <v>0</v>
      </c>
      <c r="BC26" s="66">
        <f t="shared" si="23"/>
        <v>0</v>
      </c>
      <c r="BD26" s="66">
        <f t="shared" si="24"/>
        <v>0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1</v>
      </c>
      <c r="BJ26" s="66">
        <f t="shared" si="30"/>
        <v>0</v>
      </c>
      <c r="BK26" s="66">
        <f t="shared" si="31"/>
        <v>0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1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14-OTU-21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0.33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1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14-OTU-22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0.25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0.25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0.25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0.25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0.33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0.33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0.33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1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1</v>
      </c>
      <c r="BR28" s="66">
        <f t="shared" si="38"/>
        <v>1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14-OTU-23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0.33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0.33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1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1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14-OTU-24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0.25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0.25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0.25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0.25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1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1</v>
      </c>
      <c r="BE30" s="66">
        <f t="shared" si="25"/>
        <v>1</v>
      </c>
      <c r="BF30" s="66">
        <f t="shared" si="26"/>
        <v>1</v>
      </c>
      <c r="BG30" s="66">
        <f t="shared" si="27"/>
        <v>1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1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14-OTU-25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0.5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0.5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0.5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1</v>
      </c>
      <c r="BG31" s="66">
        <f t="shared" si="27"/>
        <v>1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1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14-OTU-26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0.5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0.5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1</v>
      </c>
      <c r="BD32" s="66">
        <f t="shared" si="24"/>
        <v>1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14-OTU-27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0.5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1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0.25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0.25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0.25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0.25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0</v>
      </c>
      <c r="AV33" s="66">
        <f t="shared" si="16"/>
        <v>0</v>
      </c>
      <c r="AW33" s="66">
        <f t="shared" si="17"/>
        <v>1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1</v>
      </c>
      <c r="BE33" s="66">
        <f t="shared" si="25"/>
        <v>1</v>
      </c>
      <c r="BF33" s="66">
        <f t="shared" si="26"/>
        <v>1</v>
      </c>
      <c r="BG33" s="66">
        <f t="shared" si="27"/>
        <v>1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14-OTU-28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0.5</v>
      </c>
      <c r="F34" s="66">
        <f>IF(Scoresheet!G34=0,0,Scoresheet!G34/(Scoresheet!G34+Scoresheet!H34)*(IF(Result!E34=0,1,Result!E34)))</f>
        <v>0.25</v>
      </c>
      <c r="G34" s="66">
        <f>IF(Scoresheet!I34=0,0,Scoresheet!I34/(Scoresheet!I34+Scoresheet!J34)*(IF(Result!E34=0,1,Result!E34)))</f>
        <v>0.25</v>
      </c>
      <c r="H34" s="66">
        <f>IF(Scoresheet!K34=0,0,Scoresheet!K34/(Scoresheet!L34+Scoresheet!K34)*(IF(Result!E34=0,1,Result!E34)))</f>
        <v>0.25</v>
      </c>
      <c r="I34" s="66">
        <f>IF(Scoresheet!L34=0,0,Scoresheet!L34/(Scoresheet!K34+Scoresheet!L34)*(IF(Result!E34=0,1,Result!E34)))</f>
        <v>0.25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0.33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0.33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0.33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0.5</v>
      </c>
      <c r="Z34" s="115">
        <f>IF((Scoresheet!$AB34+Scoresheet!$AC34+Scoresheet!$AD34)=0,0,FLOOR(Scoresheet!AD34/(Scoresheet!$AB34+Scoresheet!$AC34+Scoresheet!$AD34),0.01))</f>
        <v>0.5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0.5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1</v>
      </c>
      <c r="AU34" s="66">
        <f t="shared" si="15"/>
        <v>1</v>
      </c>
      <c r="AV34" s="66">
        <f t="shared" si="16"/>
        <v>1</v>
      </c>
      <c r="AW34" s="66">
        <f t="shared" si="17"/>
        <v>1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1</v>
      </c>
      <c r="BE34" s="66">
        <f t="shared" si="25"/>
        <v>1</v>
      </c>
      <c r="BF34" s="66">
        <f t="shared" si="26"/>
        <v>1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1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1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14-OTU-29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0.5</v>
      </c>
      <c r="F35" s="66">
        <f>IF(Scoresheet!G35=0,0,Scoresheet!G35/(Scoresheet!G35+Scoresheet!H35)*(IF(Result!E35=0,1,Result!E35)))</f>
        <v>0.25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0.5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0.5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0.5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1</v>
      </c>
      <c r="AU35" s="66">
        <f t="shared" si="15"/>
        <v>0</v>
      </c>
      <c r="AV35" s="66">
        <f t="shared" si="16"/>
        <v>0</v>
      </c>
      <c r="AW35" s="66">
        <f t="shared" si="17"/>
        <v>1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1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14-OTU-30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0.5</v>
      </c>
      <c r="G36" s="66">
        <f>IF(Scoresheet!I36=0,0,Scoresheet!I36/(Scoresheet!I36+Scoresheet!J36)*(IF(Result!E36=0,1,Result!E36)))</f>
        <v>0.5</v>
      </c>
      <c r="H36" s="66">
        <f>IF(Scoresheet!K36=0,0,Scoresheet!K36/(Scoresheet!L36+Scoresheet!K36)*(IF(Result!E36=0,1,Result!E36)))</f>
        <v>0.5</v>
      </c>
      <c r="I36" s="66">
        <f>IF(Scoresheet!L36=0,0,Scoresheet!L36/(Scoresheet!K36+Scoresheet!L36)*(IF(Result!E36=0,1,Result!E36)))</f>
        <v>0.5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0.2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0.2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0.2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0.2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0.2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0.5</v>
      </c>
      <c r="Z36" s="115">
        <f>IF((Scoresheet!$AB36+Scoresheet!$AC36+Scoresheet!$AD36)=0,0,FLOOR(Scoresheet!AD36/(Scoresheet!$AB36+Scoresheet!$AC36+Scoresheet!$AD36),0.01))</f>
        <v>0.5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0.33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0.33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0.33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0.5</v>
      </c>
      <c r="AH36" s="109">
        <f>IF((Scoresheet!$AJ36+Scoresheet!$AK36+Scoresheet!$AL36)=0,0,FLOOR(Scoresheet!AL36/(Scoresheet!$AJ36+Scoresheet!$AK36+Scoresheet!$AL36),0.01))</f>
        <v>0.5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0</v>
      </c>
      <c r="AT36" s="66">
        <f t="shared" si="14"/>
        <v>1</v>
      </c>
      <c r="AU36" s="66">
        <f t="shared" si="15"/>
        <v>1</v>
      </c>
      <c r="AV36" s="66">
        <f t="shared" si="16"/>
        <v>1</v>
      </c>
      <c r="AW36" s="66">
        <f t="shared" si="17"/>
        <v>1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1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1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1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1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1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14-OTU-31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0.5</v>
      </c>
      <c r="G37" s="66">
        <f>IF(Scoresheet!I37=0,0,Scoresheet!I37/(Scoresheet!I37+Scoresheet!J37)*(IF(Result!E37=0,1,Result!E37)))</f>
        <v>0.5</v>
      </c>
      <c r="H37" s="66">
        <f>IF(Scoresheet!K37=0,0,Scoresheet!K37/(Scoresheet!L37+Scoresheet!K37)*(IF(Result!E37=0,1,Result!E37)))</f>
        <v>0.5</v>
      </c>
      <c r="I37" s="66">
        <f>IF(Scoresheet!L37=0,0,Scoresheet!L37/(Scoresheet!K37+Scoresheet!L37)*(IF(Result!E37=0,1,Result!E37)))</f>
        <v>0.5</v>
      </c>
      <c r="J37" s="109">
        <f>IF(Scoresheet!M37=0,0,Scoresheet!M37/(Scoresheet!M37+Scoresheet!N37))</f>
        <v>0.5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0.2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0.2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0.2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0.2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0.2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0.5</v>
      </c>
      <c r="Z37" s="115">
        <f>IF((Scoresheet!$AB37+Scoresheet!$AC37+Scoresheet!$AD37)=0,0,FLOOR(Scoresheet!AD37/(Scoresheet!$AB37+Scoresheet!$AC37+Scoresheet!$AD37),0.01))</f>
        <v>0.5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0.5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0.5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0.5</v>
      </c>
      <c r="AH37" s="109">
        <f>IF((Scoresheet!$AJ37+Scoresheet!$AK37+Scoresheet!$AL37)=0,0,FLOOR(Scoresheet!AL37/(Scoresheet!$AJ37+Scoresheet!$AK37+Scoresheet!$AL37),0.01))</f>
        <v>0.5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0</v>
      </c>
      <c r="AT37" s="66">
        <f t="shared" si="14"/>
        <v>1</v>
      </c>
      <c r="AU37" s="66">
        <f t="shared" si="15"/>
        <v>1</v>
      </c>
      <c r="AV37" s="66">
        <f t="shared" si="16"/>
        <v>1</v>
      </c>
      <c r="AW37" s="66">
        <f t="shared" si="17"/>
        <v>1</v>
      </c>
      <c r="AX37" s="66">
        <f t="shared" si="18"/>
        <v>1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1</v>
      </c>
      <c r="BD37" s="66">
        <f t="shared" si="24"/>
        <v>1</v>
      </c>
      <c r="BE37" s="66">
        <f t="shared" si="25"/>
        <v>1</v>
      </c>
      <c r="BF37" s="66">
        <f t="shared" si="26"/>
        <v>1</v>
      </c>
      <c r="BG37" s="66">
        <f t="shared" si="27"/>
        <v>1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1</v>
      </c>
      <c r="BN37" s="66">
        <f t="shared" si="34"/>
        <v>1</v>
      </c>
      <c r="BO37" s="66">
        <f t="shared" si="35"/>
        <v>0</v>
      </c>
      <c r="BP37" s="66">
        <f t="shared" si="36"/>
        <v>1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1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14-OTU-32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0.5</v>
      </c>
      <c r="H38" s="66">
        <f>IF(Scoresheet!K38=0,0,Scoresheet!K38/(Scoresheet!L38+Scoresheet!K38)*(IF(Result!E38=0,1,Result!E38)))</f>
        <v>0.5</v>
      </c>
      <c r="I38" s="66">
        <f>IF(Scoresheet!L38=0,0,Scoresheet!L38/(Scoresheet!K38+Scoresheet!L38)*(IF(Result!E38=0,1,Result!E38)))</f>
        <v>0.5</v>
      </c>
      <c r="J38" s="109">
        <f>IF(Scoresheet!M38=0,0,Scoresheet!M38/(Scoresheet!M38+Scoresheet!N38))</f>
        <v>0.5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0.33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0.33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0.33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0.5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1</v>
      </c>
      <c r="AV38" s="66">
        <f t="shared" si="16"/>
        <v>1</v>
      </c>
      <c r="AW38" s="66">
        <f t="shared" si="17"/>
        <v>1</v>
      </c>
      <c r="AX38" s="66">
        <f t="shared" si="18"/>
        <v>1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1</v>
      </c>
      <c r="BE38" s="66">
        <f t="shared" si="25"/>
        <v>1</v>
      </c>
      <c r="BF38" s="66">
        <f t="shared" si="26"/>
        <v>1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1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14-OTU-33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0.5</v>
      </c>
      <c r="G39" s="66">
        <f>IF(Scoresheet!I39=0,0,Scoresheet!I39/(Scoresheet!I39+Scoresheet!J39)*(IF(Result!E39=0,1,Result!E39)))</f>
        <v>0.5</v>
      </c>
      <c r="H39" s="66">
        <f>IF(Scoresheet!K39=0,0,Scoresheet!K39/(Scoresheet!L39+Scoresheet!K39)*(IF(Result!E39=0,1,Result!E39)))</f>
        <v>0.5</v>
      </c>
      <c r="I39" s="66">
        <f>IF(Scoresheet!L39=0,0,Scoresheet!L39/(Scoresheet!K39+Scoresheet!L39)*(IF(Result!E39=0,1,Result!E39)))</f>
        <v>0.5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0.33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0.33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0.33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1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1</v>
      </c>
      <c r="AW39" s="66">
        <f t="shared" si="17"/>
        <v>1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1</v>
      </c>
      <c r="BE39" s="66">
        <f t="shared" si="25"/>
        <v>1</v>
      </c>
      <c r="BF39" s="66">
        <f t="shared" si="26"/>
        <v>1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1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14-OTU-34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1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0.5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0.5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0.5</v>
      </c>
      <c r="Z40" s="115">
        <f>IF((Scoresheet!$AB40+Scoresheet!$AC40+Scoresheet!$AD40)=0,0,FLOOR(Scoresheet!AD40/(Scoresheet!$AB40+Scoresheet!$AC40+Scoresheet!$AD40),0.01))</f>
        <v>0.5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0.5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0.5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0.5</v>
      </c>
      <c r="AG40" s="66">
        <f>IF((Scoresheet!$AJ40+Scoresheet!$AK40+Scoresheet!$AL40)=0,0,FLOOR(Scoresheet!AK40/(Scoresheet!$AJ40+Scoresheet!$AK40+Scoresheet!$AL40),0.01))</f>
        <v>0.5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1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1</v>
      </c>
      <c r="BF40" s="66">
        <f t="shared" si="26"/>
        <v>1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1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1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14-OTU-35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0.33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0.33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0.33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1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0.5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0.5</v>
      </c>
      <c r="AG41" s="66">
        <f>IF((Scoresheet!$AJ41+Scoresheet!$AK41+Scoresheet!$AL41)=0,0,FLOOR(Scoresheet!AK41/(Scoresheet!$AJ41+Scoresheet!$AK41+Scoresheet!$AL41),0.01))</f>
        <v>0.5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1</v>
      </c>
      <c r="BD41" s="66">
        <f t="shared" si="24"/>
        <v>1</v>
      </c>
      <c r="BE41" s="66">
        <f t="shared" si="25"/>
        <v>1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1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1</v>
      </c>
      <c r="BR41" s="66">
        <f t="shared" si="38"/>
        <v>1</v>
      </c>
      <c r="BS41" s="66">
        <f t="shared" si="39"/>
        <v>0</v>
      </c>
      <c r="BT41" s="66">
        <f t="shared" si="40"/>
        <v>1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14-OTU-36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0.5</v>
      </c>
      <c r="G42" s="66">
        <f>IF(Scoresheet!I42=0,0,Scoresheet!I42/(Scoresheet!I42+Scoresheet!J42)*(IF(Result!E42=0,1,Result!E42)))</f>
        <v>0.5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1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0.5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0.5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1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1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0.5</v>
      </c>
      <c r="AH42" s="109">
        <f>IF((Scoresheet!$AJ42+Scoresheet!$AK42+Scoresheet!$AL42)=0,0,FLOOR(Scoresheet!AL42/(Scoresheet!$AJ42+Scoresheet!$AK42+Scoresheet!$AL42),0.01))</f>
        <v>0.5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0</v>
      </c>
      <c r="AT42" s="66">
        <f t="shared" si="14"/>
        <v>1</v>
      </c>
      <c r="AU42" s="66">
        <f t="shared" si="15"/>
        <v>1</v>
      </c>
      <c r="AV42" s="66">
        <f t="shared" si="16"/>
        <v>0</v>
      </c>
      <c r="AW42" s="66">
        <f t="shared" si="17"/>
        <v>1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1</v>
      </c>
      <c r="BG42" s="66">
        <f t="shared" si="27"/>
        <v>1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1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1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1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14-OTU-37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0.5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0.5</v>
      </c>
      <c r="I43" s="66">
        <f>IF(Scoresheet!L43=0,0,Scoresheet!L43/(Scoresheet!K43+Scoresheet!L43)*(IF(Result!E43=0,1,Result!E43)))</f>
        <v>0.5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0.33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0.33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0.33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0.5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0.5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0</v>
      </c>
      <c r="AT43" s="66">
        <f t="shared" si="14"/>
        <v>1</v>
      </c>
      <c r="AU43" s="66">
        <f t="shared" si="15"/>
        <v>0</v>
      </c>
      <c r="AV43" s="66">
        <f t="shared" si="16"/>
        <v>1</v>
      </c>
      <c r="AW43" s="66">
        <f t="shared" si="17"/>
        <v>1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1</v>
      </c>
      <c r="BC43" s="66">
        <f t="shared" si="23"/>
        <v>1</v>
      </c>
      <c r="BD43" s="66">
        <f t="shared" si="24"/>
        <v>1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1</v>
      </c>
      <c r="BQ43" s="66">
        <f t="shared" si="37"/>
        <v>1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14-OTU-38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0.33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0.33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0.33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0.5</v>
      </c>
      <c r="Y44" s="66">
        <f>IF((Scoresheet!$AB44+Scoresheet!$AC44+Scoresheet!$AD44)=0,0,FLOOR(Scoresheet!AC44/(Scoresheet!$AB44+Scoresheet!$AC44+Scoresheet!$AD44),0.01))</f>
        <v>0.5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1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1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1</v>
      </c>
      <c r="BE44" s="66">
        <f t="shared" si="25"/>
        <v>1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1</v>
      </c>
      <c r="BM44" s="66">
        <f t="shared" si="33"/>
        <v>1</v>
      </c>
      <c r="BN44" s="66">
        <f t="shared" si="34"/>
        <v>0</v>
      </c>
      <c r="BO44" s="66">
        <f t="shared" si="35"/>
        <v>0</v>
      </c>
      <c r="BP44" s="66">
        <f t="shared" si="36"/>
        <v>1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1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38</v>
      </c>
      <c r="B108" s="118" t="s">
        <v>73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74</v>
      </c>
      <c r="AQ108" s="96" ph="1">
        <f t="shared" ref="AQ108:BV108" si="91">SUM(AQ7:AQ107)</f>
        <v>38</v>
      </c>
      <c r="AR108" s="96" ph="1">
        <f t="shared" si="91"/>
        <v>38</v>
      </c>
      <c r="AS108" s="96" ph="1">
        <f t="shared" si="91"/>
        <v>23</v>
      </c>
      <c r="AT108" s="96" ph="1">
        <f t="shared" si="91"/>
        <v>16</v>
      </c>
      <c r="AU108" s="96" ph="1">
        <f t="shared" si="91"/>
        <v>11</v>
      </c>
      <c r="AV108" s="96" ph="1">
        <f t="shared" si="91"/>
        <v>11</v>
      </c>
      <c r="AW108" s="96" ph="1">
        <f t="shared" si="91"/>
        <v>18</v>
      </c>
      <c r="AX108" s="96" ph="1">
        <f t="shared" si="91"/>
        <v>4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3</v>
      </c>
      <c r="BB108" s="96" ph="1">
        <f t="shared" si="91"/>
        <v>7</v>
      </c>
      <c r="BC108" s="96" ph="1">
        <f t="shared" si="91"/>
        <v>18</v>
      </c>
      <c r="BD108" s="96" ph="1">
        <f t="shared" si="91"/>
        <v>23</v>
      </c>
      <c r="BE108" s="96" ph="1">
        <f t="shared" si="91"/>
        <v>23</v>
      </c>
      <c r="BF108" s="96" ph="1">
        <f t="shared" si="91"/>
        <v>18</v>
      </c>
      <c r="BG108" s="96" ph="1">
        <f t="shared" si="91"/>
        <v>11</v>
      </c>
      <c r="BH108" s="96" ph="1">
        <f t="shared" si="91"/>
        <v>1</v>
      </c>
      <c r="BI108" s="96" ph="1">
        <f t="shared" si="91"/>
        <v>6</v>
      </c>
      <c r="BJ108" s="96" ph="1">
        <f t="shared" si="91"/>
        <v>13</v>
      </c>
      <c r="BK108" s="96" ph="1">
        <f t="shared" si="91"/>
        <v>29</v>
      </c>
      <c r="BL108" s="96" ph="1">
        <f t="shared" si="91"/>
        <v>8</v>
      </c>
      <c r="BM108" s="96" ph="1">
        <f t="shared" si="91"/>
        <v>13</v>
      </c>
      <c r="BN108" s="96" ph="1">
        <f t="shared" si="91"/>
        <v>29</v>
      </c>
      <c r="BO108" s="96" ph="1">
        <f t="shared" si="91"/>
        <v>2</v>
      </c>
      <c r="BP108" s="96" ph="1">
        <f t="shared" si="91"/>
        <v>26</v>
      </c>
      <c r="BQ108" s="96" ph="1">
        <f t="shared" si="91"/>
        <v>23</v>
      </c>
      <c r="BR108" s="96" ph="1">
        <f t="shared" si="91"/>
        <v>9</v>
      </c>
      <c r="BS108" s="96" ph="1">
        <f t="shared" si="91"/>
        <v>6</v>
      </c>
      <c r="BT108" s="96" ph="1">
        <f t="shared" si="91"/>
        <v>4</v>
      </c>
      <c r="BU108" s="96" ph="1">
        <f t="shared" si="91"/>
        <v>34</v>
      </c>
      <c r="BV108" s="96" ph="1">
        <f t="shared" si="91"/>
        <v>8</v>
      </c>
      <c r="BW108" s="117" t="s">
        <v>74</v>
      </c>
      <c r="BX108" s="117" ph="1">
        <f>SUM(BX7:BX107)</f>
        <v>38</v>
      </c>
      <c r="BY108" s="117" ph="1">
        <f t="shared" ref="BY108:CD108" si="92">SUM(BY7:BY107)</f>
        <v>38</v>
      </c>
      <c r="BZ108" s="117" ph="1">
        <f t="shared" si="92"/>
        <v>38</v>
      </c>
      <c r="CA108" s="117" ph="1">
        <f t="shared" si="92"/>
        <v>38</v>
      </c>
      <c r="CB108" s="117" ph="1">
        <f t="shared" si="92"/>
        <v>38</v>
      </c>
      <c r="CC108" s="117" ph="1">
        <f t="shared" si="92"/>
        <v>38</v>
      </c>
      <c r="CD108" s="117" ph="1">
        <f t="shared" si="92"/>
        <v>38</v>
      </c>
    </row>
    <row r="109" spans="1:82">
      <c r="A109" s="96"/>
      <c r="B109" s="118" t="s">
        <v>75</v>
      </c>
      <c r="C109" s="117"/>
      <c r="D109" s="123">
        <f>SUM(D7:D107)</f>
        <v>2</v>
      </c>
      <c r="E109" s="97">
        <f t="shared" ref="E109:AH109" si="93">SUM(E7:E107)</f>
        <v>21.5</v>
      </c>
      <c r="F109" s="97">
        <f>SUM(F7:F107)</f>
        <v>7.5</v>
      </c>
      <c r="G109" s="97">
        <f t="shared" si="93"/>
        <v>5.25</v>
      </c>
      <c r="H109" s="97">
        <f t="shared" si="93"/>
        <v>5.25</v>
      </c>
      <c r="I109" s="97">
        <f t="shared" si="93"/>
        <v>11.25</v>
      </c>
      <c r="J109" s="123">
        <f t="shared" si="93"/>
        <v>2.5</v>
      </c>
      <c r="K109" s="97">
        <f t="shared" si="93"/>
        <v>0</v>
      </c>
      <c r="L109" s="97">
        <f t="shared" si="93"/>
        <v>0.5</v>
      </c>
      <c r="M109" s="97">
        <f t="shared" si="93"/>
        <v>1.83</v>
      </c>
      <c r="N109" s="97">
        <f t="shared" si="93"/>
        <v>2.6900000000000004</v>
      </c>
      <c r="O109" s="97">
        <f t="shared" si="93"/>
        <v>6.32</v>
      </c>
      <c r="P109" s="97">
        <f t="shared" si="93"/>
        <v>8.31</v>
      </c>
      <c r="Q109" s="97">
        <f t="shared" si="93"/>
        <v>7.6400000000000015</v>
      </c>
      <c r="R109" s="97">
        <f t="shared" si="93"/>
        <v>6.160000000000001</v>
      </c>
      <c r="S109" s="123">
        <f t="shared" si="93"/>
        <v>4.3900000000000006</v>
      </c>
      <c r="T109" s="97">
        <f t="shared" si="93"/>
        <v>1</v>
      </c>
      <c r="U109" s="97">
        <f t="shared" si="93"/>
        <v>4.5</v>
      </c>
      <c r="V109" s="97">
        <f t="shared" si="93"/>
        <v>8</v>
      </c>
      <c r="W109" s="123">
        <f t="shared" si="93"/>
        <v>25.5</v>
      </c>
      <c r="X109" s="97">
        <f t="shared" si="93"/>
        <v>5.5</v>
      </c>
      <c r="Y109" s="97">
        <f t="shared" si="93"/>
        <v>7.5</v>
      </c>
      <c r="Z109" s="123">
        <f t="shared" si="93"/>
        <v>25</v>
      </c>
      <c r="AA109" s="97">
        <f t="shared" si="93"/>
        <v>1</v>
      </c>
      <c r="AB109" s="97">
        <f t="shared" si="93"/>
        <v>18.079999999999998</v>
      </c>
      <c r="AC109" s="97">
        <f t="shared" si="93"/>
        <v>12.57</v>
      </c>
      <c r="AD109" s="97">
        <f t="shared" si="93"/>
        <v>3.5700000000000003</v>
      </c>
      <c r="AE109" s="123">
        <f t="shared" si="93"/>
        <v>2.74</v>
      </c>
      <c r="AF109" s="97">
        <f t="shared" si="93"/>
        <v>2</v>
      </c>
      <c r="AG109" s="97">
        <f t="shared" si="93"/>
        <v>30</v>
      </c>
      <c r="AH109" s="123">
        <f t="shared" si="93"/>
        <v>6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76</v>
      </c>
      <c r="C110" s="117"/>
      <c r="D110" s="123">
        <f>AR108</f>
        <v>38</v>
      </c>
      <c r="E110" s="97">
        <f>BY108</f>
        <v>38</v>
      </c>
      <c r="F110" s="97">
        <f>BY108</f>
        <v>38</v>
      </c>
      <c r="G110" s="97">
        <f>BY108</f>
        <v>38</v>
      </c>
      <c r="H110" s="97">
        <f>BY108</f>
        <v>38</v>
      </c>
      <c r="I110" s="97">
        <f>BY108</f>
        <v>38</v>
      </c>
      <c r="J110" s="123">
        <f>BY108</f>
        <v>38</v>
      </c>
      <c r="K110" s="98">
        <f>BZ108</f>
        <v>38</v>
      </c>
      <c r="L110" s="98">
        <f>BZ108</f>
        <v>38</v>
      </c>
      <c r="M110" s="98">
        <f>BZ108</f>
        <v>38</v>
      </c>
      <c r="N110" s="98">
        <f>BZ108</f>
        <v>38</v>
      </c>
      <c r="O110" s="98">
        <f>BZ108</f>
        <v>38</v>
      </c>
      <c r="P110" s="98">
        <f>BZ108</f>
        <v>38</v>
      </c>
      <c r="Q110" s="98">
        <f>BZ108</f>
        <v>38</v>
      </c>
      <c r="R110" s="98">
        <f>BZ108</f>
        <v>38</v>
      </c>
      <c r="S110" s="119">
        <f>BZ108</f>
        <v>38</v>
      </c>
      <c r="T110" s="99">
        <f>CA108</f>
        <v>38</v>
      </c>
      <c r="U110" s="99">
        <f>CA108</f>
        <v>38</v>
      </c>
      <c r="V110" s="99">
        <f>CA108</f>
        <v>38</v>
      </c>
      <c r="W110" s="120">
        <f>CA108</f>
        <v>38</v>
      </c>
      <c r="X110" s="117">
        <f>CB108</f>
        <v>38</v>
      </c>
      <c r="Y110" s="117">
        <f>CB108</f>
        <v>38</v>
      </c>
      <c r="Z110" s="118">
        <f>CB108</f>
        <v>38</v>
      </c>
      <c r="AA110" s="101">
        <f>CC108</f>
        <v>38</v>
      </c>
      <c r="AB110" s="101">
        <f>CC108</f>
        <v>38</v>
      </c>
      <c r="AC110" s="101">
        <f>CC108</f>
        <v>38</v>
      </c>
      <c r="AD110" s="101">
        <f>CC108</f>
        <v>38</v>
      </c>
      <c r="AE110" s="121">
        <f>CC108</f>
        <v>38</v>
      </c>
      <c r="AF110" s="95">
        <f>CD108</f>
        <v>38</v>
      </c>
      <c r="AG110" s="95">
        <f>CD108</f>
        <v>38</v>
      </c>
      <c r="AH110" s="122">
        <f>CD108</f>
        <v>38</v>
      </c>
      <c r="AI110" s="95"/>
      <c r="AJ110" s="95"/>
      <c r="AK110" s="95"/>
      <c r="AL110" s="95"/>
      <c r="AM110" s="95"/>
      <c r="AN110" s="95"/>
      <c r="AP110" s="66" t="s">
        <v>88</v>
      </c>
      <c r="AQ110" s="66">
        <f>SUM(BX108:CD108)</f>
        <v>266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90</v>
      </c>
      <c r="AQ111" s="66">
        <f>AQ108*7-SUM(BX108:CD108)</f>
        <v>0</v>
      </c>
    </row>
    <row r="112" spans="1:82">
      <c r="A112" s="96"/>
      <c r="B112" s="96" t="s">
        <v>77</v>
      </c>
      <c r="C112" s="96"/>
      <c r="D112" s="59">
        <f>(D109/AR108)*100</f>
        <v>5.2631578947368416</v>
      </c>
      <c r="E112" s="59">
        <f>(E109/BY108)*100</f>
        <v>56.578947368421048</v>
      </c>
      <c r="F112" s="59">
        <f>(F109/BY108)*100</f>
        <v>19.736842105263158</v>
      </c>
      <c r="G112" s="59">
        <f>(G109/BY108)*100</f>
        <v>13.815789473684212</v>
      </c>
      <c r="H112" s="59">
        <f>(H109/BY108)*100</f>
        <v>13.815789473684212</v>
      </c>
      <c r="I112" s="59">
        <f>(I109/BY108)*100</f>
        <v>29.605263157894733</v>
      </c>
      <c r="J112" s="59">
        <f>(J109/BY108)*100</f>
        <v>6.5789473684210522</v>
      </c>
      <c r="K112" s="59">
        <f>(K109/BZ108)*100</f>
        <v>0</v>
      </c>
      <c r="L112" s="59">
        <f>(L109/BZ108)*100</f>
        <v>1.3157894736842104</v>
      </c>
      <c r="M112" s="59">
        <f>(M109/BZ108)*100</f>
        <v>4.8157894736842106</v>
      </c>
      <c r="N112" s="59">
        <f>(N109/BZ108)*100</f>
        <v>7.078947368421054</v>
      </c>
      <c r="O112" s="59">
        <f>(O109/BZ108)*100</f>
        <v>16.631578947368421</v>
      </c>
      <c r="P112" s="59">
        <f>(P109/BZ108)*100</f>
        <v>21.868421052631582</v>
      </c>
      <c r="Q112" s="59">
        <f>(Q109/BZ108)*100</f>
        <v>20.10526315789474</v>
      </c>
      <c r="R112" s="59">
        <f>(R109/BZ108)*100</f>
        <v>16.210526315789476</v>
      </c>
      <c r="S112" s="59">
        <f>(S109/BZ108)*100</f>
        <v>11.55263157894737</v>
      </c>
      <c r="T112" s="59">
        <f>(T109/CA108)*100</f>
        <v>2.6315789473684208</v>
      </c>
      <c r="U112" s="59">
        <f>(U109/CA108)*100</f>
        <v>11.842105263157894</v>
      </c>
      <c r="V112" s="59">
        <f>(V109/CA108)*100</f>
        <v>21.052631578947366</v>
      </c>
      <c r="W112" s="59">
        <f>(W109/CA108)*100</f>
        <v>67.10526315789474</v>
      </c>
      <c r="X112" s="59">
        <f>(X109/CB108)*100</f>
        <v>14.473684210526317</v>
      </c>
      <c r="Y112" s="59">
        <f>(Y109/CB108)*100</f>
        <v>19.736842105263158</v>
      </c>
      <c r="Z112" s="59">
        <f>(Z109/CB108)*100</f>
        <v>65.789473684210535</v>
      </c>
      <c r="AA112" s="59">
        <f>(AA109/CC108)*100</f>
        <v>2.6315789473684208</v>
      </c>
      <c r="AB112" s="59">
        <f>(AB109/CC108)*100</f>
        <v>47.578947368421048</v>
      </c>
      <c r="AC112" s="59">
        <f>(AC109/CC108)*100</f>
        <v>33.078947368421055</v>
      </c>
      <c r="AD112" s="59">
        <f>(AD109/CC108)*100</f>
        <v>9.3947368421052637</v>
      </c>
      <c r="AE112" s="59">
        <f>(AE109/CC108)*100</f>
        <v>7.2105263157894743</v>
      </c>
      <c r="AF112" s="59">
        <f>(AF109/CD108)*100</f>
        <v>5.2631578947368416</v>
      </c>
      <c r="AG112" s="59">
        <f>(AG109/CD108)*100</f>
        <v>78.94736842105263</v>
      </c>
      <c r="AH112" s="59">
        <f>(AH109/CD108)*100</f>
        <v>15.789473684210526</v>
      </c>
      <c r="AP112" s="66" t="s">
        <v>89</v>
      </c>
      <c r="AQ112" s="66">
        <f>AQ108*7</f>
        <v>266</v>
      </c>
    </row>
    <row r="114" spans="42:43">
      <c r="AP114" s="66" t="s">
        <v>91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2012-05-16T09:20:51Z</dcterms:modified>
</cp:coreProperties>
</file>